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4.xml.rels" ContentType="application/vnd.openxmlformats-package.relationships+xml"/>
  <Override PartName="/xl/worksheets/_rels/sheet6.xml.rels" ContentType="application/vnd.openxmlformats-package.relationships+xml"/>
  <Override PartName="/xl/sharedStrings.xml" ContentType="application/vnd.openxmlformats-officedocument.spreadsheetml.sharedStrings+xml"/>
  <Override PartName="/xl/media/image10.jpeg" ContentType="image/jpeg"/>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_rels/drawing3.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3"/>
  </bookViews>
  <sheets>
    <sheet name="Parte 1" sheetId="1" state="visible" r:id="rId2"/>
    <sheet name="Subvenciones" sheetId="2" state="visible" r:id="rId3"/>
    <sheet name="Parte 2" sheetId="3" state="visible" r:id="rId4"/>
    <sheet name="P. Neto Gr F" sheetId="4" state="visible" r:id="rId5"/>
    <sheet name="Cuentas nuevas" sheetId="5" state="visible" r:id="rId6"/>
    <sheet name="Puñetas" sheetId="6" state="visible" r:id="rId7"/>
  </sheets>
  <definedNames>
    <definedName function="false" hidden="false" localSheetId="3" name="_xlnm.Print_Area" vbProcedure="false">'P. Neto Gr F'!$A$1:$N$296</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<sst xmlns="http://schemas.openxmlformats.org/spreadsheetml/2006/main" count="1456" uniqueCount="472">
  <si>
    <t xml:space="preserve">TEMA 1 - PATRIMONIO NETO</t>
  </si>
  <si>
    <t xml:space="preserve">Concepto:</t>
  </si>
  <si>
    <t xml:space="preserve">* Diferencias entre patrimonio neto yvs fondos propios</t>
  </si>
  <si>
    <t xml:space="preserve">=- PN= FP+ ajustes + subvneciones no reintegrables</t>
  </si>
  <si>
    <t xml:space="preserve">* Diferencias entre capital social vs fondo social</t>
  </si>
  <si>
    <t xml:space="preserve">FS es el capital de las sociedades no mercantiles</t>
  </si>
  <si>
    <t xml:space="preserve">Importe mínimo de capital de una SA y SL</t>
  </si>
  <si>
    <t xml:space="preserve">60000 / 3000</t>
  </si>
  <si>
    <t xml:space="preserve">1. La empresa UFV es creada con las siguientes aportaciones.</t>
  </si>
  <si>
    <t xml:space="preserve">* Socio A: aporta un camión valorado en 45.000 €</t>
  </si>
  <si>
    <t xml:space="preserve">* Socio B: aporta 40.000 € en una cuenta bancaria</t>
  </si>
  <si>
    <t xml:space="preserve">* Socio C:  aporta un local valorado en 85.000 € con una hipoteca que traspasa a</t>
  </si>
  <si>
    <t xml:space="preserve">la UFV por valor de 70.000 € a devolver en 7 años.</t>
  </si>
  <si>
    <t xml:space="preserve">#cuenta</t>
  </si>
  <si>
    <t xml:space="preserve">Cuenta</t>
  </si>
  <si>
    <t xml:space="preserve">DEBE</t>
  </si>
  <si>
    <t xml:space="preserve">HABER</t>
  </si>
  <si>
    <t xml:space="preserve">Participación en la empresa</t>
  </si>
  <si>
    <t xml:space="preserve">Db</t>
  </si>
  <si>
    <t xml:space="preserve">Elementos de transporte</t>
  </si>
  <si>
    <t xml:space="preserve">Bancos</t>
  </si>
  <si>
    <t xml:space="preserve">Socia A</t>
  </si>
  <si>
    <t xml:space="preserve">Construcciones</t>
  </si>
  <si>
    <t xml:space="preserve">Socio B</t>
  </si>
  <si>
    <t xml:space="preserve">Cr</t>
  </si>
  <si>
    <t xml:space="preserve">Deuda a LP</t>
  </si>
  <si>
    <t xml:space="preserve">Socio C</t>
  </si>
  <si>
    <t xml:space="preserve">Deuda a CP</t>
  </si>
  <si>
    <t xml:space="preserve">Capital Social</t>
  </si>
  <si>
    <t xml:space="preserve">Total</t>
  </si>
  <si>
    <t xml:space="preserve">* Socio B: aportará 40.000 € de una cuenta bancaria, pero NO LOS VA A HACER EFECTIVOS HASTA DENTRO DE 3 MESES</t>
  </si>
  <si>
    <t xml:space="preserve">DIVIDENDO PASIVO</t>
  </si>
  <si>
    <t xml:space="preserve">DERECHO DE COBRO SOBRE ACCIONISTAS. Es como si nos debiese dinero un cliente, pero en este caso es un accionista. Este comportamiento debería reflejarse en el activo al ser un derecho de cobro, pero al ser Grupo 1 se efleja en el patrimonio neto en NEGATIVO.</t>
  </si>
  <si>
    <t xml:space="preserve">Socios por desembolso no exigido</t>
  </si>
  <si>
    <t xml:space="preserve">Ante este situación, el capital social SE MANTIENE</t>
  </si>
  <si>
    <t xml:space="preserve">ACTIVO</t>
  </si>
  <si>
    <t xml:space="preserve">PN &amp; PASIVO</t>
  </si>
  <si>
    <t xml:space="preserve">Inm. Material</t>
  </si>
  <si>
    <t xml:space="preserve">Capital social</t>
  </si>
  <si>
    <t xml:space="preserve">SDNE</t>
  </si>
  <si>
    <t xml:space="preserve">En cuanto se exige el pago:</t>
  </si>
  <si>
    <r>
      <rPr>
        <sz val="11"/>
        <color rgb="FF000000"/>
        <rFont val="Calibri"/>
        <family val="2"/>
        <charset val="1"/>
      </rPr>
      <t xml:space="preserve">Esta cuenta es un </t>
    </r>
    <r>
      <rPr>
        <b val="true"/>
        <sz val="11"/>
        <color rgb="FF000000"/>
        <rFont val="Calibri"/>
        <family val="2"/>
        <charset val="1"/>
      </rPr>
      <t xml:space="preserve">ACTIVO CORRIENTE</t>
    </r>
    <r>
      <rPr>
        <sz val="11"/>
        <color rgb="FF000000"/>
        <rFont val="Calibri"/>
        <family val="2"/>
        <charset val="1"/>
      </rPr>
      <t xml:space="preserve">. </t>
    </r>
  </si>
  <si>
    <t xml:space="preserve">Socios por desembolso exigidos</t>
  </si>
  <si>
    <t xml:space="preserve">Cuando un socio nos debe dinero que todavia no ha pagado es un DIVIDENDO PASIVO</t>
  </si>
  <si>
    <t xml:space="preserve">Socios por desembolso no exigidos</t>
  </si>
  <si>
    <t xml:space="preserve">El accionista abona el dinero pendiente:</t>
  </si>
  <si>
    <t xml:space="preserve">CONCLUSIONES</t>
  </si>
  <si>
    <t xml:space="preserve">1. Se pueden aportar activos, pasivos y deudas - Cuidado al calcular los % de participación.</t>
  </si>
  <si>
    <t xml:space="preserve">2. SDNE vs. SNE - Desembolso parciales de los accionistas.</t>
  </si>
  <si>
    <t xml:space="preserve">RESULTADO DE EJERCICIO - Cta 129</t>
  </si>
  <si>
    <r>
      <rPr>
        <sz val="11"/>
        <color rgb="FF000000"/>
        <rFont val="Calibri"/>
        <family val="2"/>
        <charset val="1"/>
      </rPr>
      <t xml:space="preserve">* Aparece en el asiento de la </t>
    </r>
    <r>
      <rPr>
        <b val="true"/>
        <sz val="11"/>
        <color rgb="FF000000"/>
        <rFont val="Calibri"/>
        <family val="2"/>
        <charset val="1"/>
      </rPr>
      <t xml:space="preserve">REGULARIZACIÓN.</t>
    </r>
  </si>
  <si>
    <t xml:space="preserve">Cuenta temporal - todos los años "debe desaparecer"</t>
  </si>
  <si>
    <t xml:space="preserve">Diferencia entre ingresos y gastos</t>
  </si>
  <si>
    <t xml:space="preserve">Ingresos &gt; Gastos </t>
  </si>
  <si>
    <t xml:space="preserve">Beneficio</t>
  </si>
  <si>
    <t xml:space="preserve">Saldo acreedor</t>
  </si>
  <si>
    <t xml:space="preserve">Patrimonio neto</t>
  </si>
  <si>
    <t xml:space="preserve">Ingresos &lt; Gastos </t>
  </si>
  <si>
    <t xml:space="preserve">Pérdida</t>
  </si>
  <si>
    <t xml:space="preserve">Saldo  deudor</t>
  </si>
  <si>
    <t xml:space="preserve">Patrimonio neto  pero restando</t>
  </si>
  <si>
    <t xml:space="preserve">Línea temporal : diferencia entre formulación vs aprobación</t>
  </si>
  <si>
    <t xml:space="preserve">Posibilidad de reparto:  </t>
  </si>
  <si>
    <r>
      <rPr>
        <sz val="11"/>
        <color rgb="FF000000"/>
        <rFont val="Calibri"/>
        <family val="2"/>
        <charset val="1"/>
      </rPr>
      <t xml:space="preserve">a. </t>
    </r>
    <r>
      <rPr>
        <b val="true"/>
        <sz val="11"/>
        <color rgb="FF000000"/>
        <rFont val="Calibri"/>
        <family val="2"/>
        <charset val="1"/>
      </rPr>
      <t xml:space="preserve">Dividendo</t>
    </r>
  </si>
  <si>
    <t xml:space="preserve">Cta. 121  -RNEA</t>
  </si>
  <si>
    <r>
      <rPr>
        <sz val="11"/>
        <color rgb="FF000000"/>
        <rFont val="Calibri"/>
        <family val="2"/>
        <charset val="1"/>
      </rPr>
      <t xml:space="preserve">b. </t>
    </r>
    <r>
      <rPr>
        <b val="true"/>
        <sz val="11"/>
        <color rgb="FF000000"/>
        <rFont val="Calibri"/>
        <family val="2"/>
        <charset val="1"/>
      </rPr>
      <t xml:space="preserve">Reservas y/o RNEA</t>
    </r>
    <r>
      <rPr>
        <sz val="11"/>
        <color rgb="FF000000"/>
        <rFont val="Calibri"/>
        <family val="2"/>
        <charset val="1"/>
      </rPr>
      <t xml:space="preserve"> (Reservas negativas del ejercicio anteror)</t>
    </r>
  </si>
  <si>
    <t xml:space="preserve">Cta.120 - Remanente</t>
  </si>
  <si>
    <r>
      <rPr>
        <sz val="11"/>
        <color rgb="FF000000"/>
        <rFont val="Calibri"/>
        <family val="2"/>
        <charset val="1"/>
      </rPr>
      <t xml:space="preserve">c. </t>
    </r>
    <r>
      <rPr>
        <b val="true"/>
        <sz val="11"/>
        <color rgb="FF000000"/>
        <rFont val="Calibri"/>
        <family val="2"/>
        <charset val="1"/>
      </rPr>
      <t xml:space="preserve">Remanente</t>
    </r>
    <r>
      <rPr>
        <sz val="11"/>
        <color rgb="FF000000"/>
        <rFont val="Calibri"/>
        <family val="2"/>
        <charset val="1"/>
      </rPr>
      <t xml:space="preserve"> --&gt; cuenta auxiliar cuando no se decide qué hacer al eliminar la cuenta 129</t>
    </r>
  </si>
  <si>
    <t xml:space="preserve">2a. La empresa UFV en el año 1 ha obtenido unos beneficios de 35.000 que decide destinar: </t>
  </si>
  <si>
    <t xml:space="preserve">* Reserva: 70% del resultado</t>
  </si>
  <si>
    <t xml:space="preserve">* La junta no se pone de acuerdo en que hacer con 3.500 euros y pospone la decisión para otro momento. </t>
  </si>
  <si>
    <t xml:space="preserve">* Dividendo el resto. Esos dividendos son pagados a los 15 días con una retención del 18%</t>
  </si>
  <si>
    <t xml:space="preserve">* Indicar cual es el payout de la sociedad</t>
  </si>
  <si>
    <t xml:space="preserve"># cta</t>
  </si>
  <si>
    <t xml:space="preserve">Resultado del ejercicio</t>
  </si>
  <si>
    <t xml:space="preserve">Resrrvas voluntarias</t>
  </si>
  <si>
    <t xml:space="preserve">Remanente</t>
  </si>
  <si>
    <t xml:space="preserve">Dividendo activo a pagar</t>
  </si>
  <si>
    <t xml:space="preserve">PAYOUT</t>
  </si>
  <si>
    <t xml:space="preserve">Pago al accionista</t>
  </si>
  <si>
    <t xml:space="preserve">Haciena Pública retenciones</t>
  </si>
  <si>
    <t xml:space="preserve">Pago a HP en nombre de la empresa</t>
  </si>
  <si>
    <r>
      <rPr>
        <sz val="11"/>
        <color rgb="FF000000"/>
        <rFont val="Calibri"/>
        <family val="2"/>
        <charset val="1"/>
      </rPr>
      <t xml:space="preserve">El </t>
    </r>
    <r>
      <rPr>
        <b val="true"/>
        <sz val="11"/>
        <color rgb="FF000000"/>
        <rFont val="Calibri"/>
        <family val="2"/>
        <charset val="1"/>
      </rPr>
      <t xml:space="preserve">payout</t>
    </r>
    <r>
      <rPr>
        <sz val="11"/>
        <color rgb="FF000000"/>
        <rFont val="Calibri"/>
        <family val="2"/>
        <charset val="1"/>
      </rPr>
      <t xml:space="preserve"> es el porcentaje del resultado del ejercicio que se dirige a pagar dividendos.</t>
    </r>
  </si>
  <si>
    <t xml:space="preserve">Payout = 7.000/35.000 = 20%</t>
  </si>
  <si>
    <t xml:space="preserve">2a. La empresa UFV en el año 1 ha obtenido unas pérdidas de 25.000. La junta aprueba el resultado</t>
  </si>
  <si>
    <t xml:space="preserve">Ahora la cuenta 129, al ser pérdidas es saldo deudor. Se elimina la cuenta por el HABER.</t>
  </si>
  <si>
    <t xml:space="preserve">Resultado Negativas Ejer. Anterior</t>
  </si>
  <si>
    <t xml:space="preserve">Se presenta restando en el PN</t>
  </si>
  <si>
    <t xml:space="preserve">RESERVAS</t>
  </si>
  <si>
    <t xml:space="preserve">Tipos: </t>
  </si>
  <si>
    <r>
      <rPr>
        <sz val="11"/>
        <color rgb="FF000000"/>
        <rFont val="Calibri"/>
        <family val="2"/>
        <charset val="1"/>
      </rPr>
      <t xml:space="preserve">a. </t>
    </r>
    <r>
      <rPr>
        <b val="true"/>
        <sz val="11"/>
        <color rgb="FF000000"/>
        <rFont val="Calibri"/>
        <family val="2"/>
        <charset val="1"/>
      </rPr>
      <t xml:space="preserve">Por su origen</t>
    </r>
    <r>
      <rPr>
        <sz val="11"/>
        <color rgb="FF000000"/>
        <rFont val="Calibri"/>
        <family val="2"/>
        <charset val="1"/>
      </rPr>
      <t xml:space="preserve">: autofinanciación vs financiación externa</t>
    </r>
  </si>
  <si>
    <t xml:space="preserve">Cta. 110. </t>
  </si>
  <si>
    <t xml:space="preserve">Prima de emisión</t>
  </si>
  <si>
    <t xml:space="preserve">Es como una donación de los socios a la compañía. Si un socio se echa para atrás el que haya puesto el dinero no tiene más porcentaje del capital social.</t>
  </si>
  <si>
    <r>
      <rPr>
        <sz val="11"/>
        <color rgb="FF000000"/>
        <rFont val="Calibri"/>
        <family val="2"/>
        <charset val="1"/>
      </rPr>
      <t xml:space="preserve">b. </t>
    </r>
    <r>
      <rPr>
        <b val="true"/>
        <sz val="11"/>
        <color rgb="FF000000"/>
        <rFont val="Calibri"/>
        <family val="2"/>
        <charset val="1"/>
      </rPr>
      <t xml:space="preserve">Por su constitución</t>
    </r>
    <r>
      <rPr>
        <sz val="11"/>
        <color rgb="FF000000"/>
        <rFont val="Calibri"/>
        <family val="2"/>
        <charset val="1"/>
      </rPr>
      <t xml:space="preserve">: voluntarias vs obligatorias</t>
    </r>
  </si>
  <si>
    <t xml:space="preserve">Cta. 112. </t>
  </si>
  <si>
    <t xml:space="preserve">Reserva legal</t>
  </si>
  <si>
    <r>
      <rPr>
        <sz val="11"/>
        <color rgb="FF000000"/>
        <rFont val="Calibri"/>
        <family val="2"/>
        <charset val="1"/>
      </rPr>
      <t xml:space="preserve">c. </t>
    </r>
    <r>
      <rPr>
        <b val="true"/>
        <sz val="11"/>
        <color rgb="FF000000"/>
        <rFont val="Calibri"/>
        <family val="2"/>
        <charset val="1"/>
      </rPr>
      <t xml:space="preserve">Por su disposición</t>
    </r>
    <r>
      <rPr>
        <sz val="11"/>
        <color rgb="FF000000"/>
        <rFont val="Calibri"/>
        <family val="2"/>
        <charset val="1"/>
      </rPr>
      <t xml:space="preserve">: disponibles y no disponibles</t>
    </r>
  </si>
  <si>
    <t xml:space="preserve">Cta. 113. </t>
  </si>
  <si>
    <t xml:space="preserve">Reserva voluntaria</t>
  </si>
  <si>
    <t xml:space="preserve">Cta. 114. </t>
  </si>
  <si>
    <t xml:space="preserve">Reserva especial. Estatutarias</t>
  </si>
  <si>
    <t xml:space="preserve">Cta. 118. </t>
  </si>
  <si>
    <t xml:space="preserve">Aportaciones de socios - ver ampliaciones de capital</t>
  </si>
  <si>
    <t xml:space="preserve">Cta. 112</t>
  </si>
  <si>
    <t xml:space="preserve">Reserva Legal</t>
  </si>
  <si>
    <t xml:space="preserve">Otras reservas</t>
  </si>
  <si>
    <t xml:space="preserve">Obligatorio para toda empresa hacer una resera del 10% del beneficio </t>
  </si>
  <si>
    <t xml:space="preserve">hasta alcanzar el 20% de capital </t>
  </si>
  <si>
    <t xml:space="preserve">Capital</t>
  </si>
  <si>
    <t xml:space="preserve">Reservas</t>
  </si>
  <si>
    <t xml:space="preserve">Res. Obligatoria</t>
  </si>
  <si>
    <t xml:space="preserve">Una vez has cumplido con las reservas obligatorias del 20% se pueden hacer reservas voluntarias</t>
  </si>
  <si>
    <t xml:space="preserve">3a. La empresa UFV posee el siguiente patrimonio neto, previo a la distribución del resultado. </t>
  </si>
  <si>
    <t xml:space="preserve">Antes</t>
  </si>
  <si>
    <t xml:space="preserve">Tras el reparto</t>
  </si>
  <si>
    <t xml:space="preserve">La junta decide: </t>
  </si>
  <si>
    <t xml:space="preserve">Capital </t>
  </si>
  <si>
    <t xml:space="preserve">1. Destinar el mínimo a reserva legal. </t>
  </si>
  <si>
    <t xml:space="preserve">2. Reserva voluntaria el 50% del resultado. </t>
  </si>
  <si>
    <t xml:space="preserve">Reserva voluntarias</t>
  </si>
  <si>
    <t xml:space="preserve">3. Resto a dividendos, pagados con retención del 18%</t>
  </si>
  <si>
    <t xml:space="preserve">R. Ejercicio</t>
  </si>
  <si>
    <t xml:space="preserve">** Se pide: </t>
  </si>
  <si>
    <t xml:space="preserve">el asiento efectuado en la junta UFV</t>
  </si>
  <si>
    <t xml:space="preserve">la composición del patrimonio neto tras el acuerdo</t>
  </si>
  <si>
    <t xml:space="preserve">el % de payout</t>
  </si>
  <si>
    <t xml:space="preserve">Resrerva voluntaria </t>
  </si>
  <si>
    <t xml:space="preserve">Dividendo a pagar</t>
  </si>
  <si>
    <t xml:space="preserve">La diferencia de PN de un año a otro</t>
  </si>
  <si>
    <t xml:space="preserve">Pago los dividendos</t>
  </si>
  <si>
    <t xml:space="preserve">3b. La empresa UFV posee el siguiente patrimonio neto, previo a la distribución del resultado. </t>
  </si>
  <si>
    <t xml:space="preserve">2. Compensar pérdidas de otros ejercicios</t>
  </si>
  <si>
    <t xml:space="preserve">RNEA</t>
  </si>
  <si>
    <t xml:space="preserve">A reservar</t>
  </si>
  <si>
    <t xml:space="preserve">Reservado</t>
  </si>
  <si>
    <t xml:space="preserve">Por reservar</t>
  </si>
  <si>
    <t xml:space="preserve">La junta decide aprobar el resultado. </t>
  </si>
  <si>
    <t xml:space="preserve">Si NO reparto dividenso el PN no cambia</t>
  </si>
  <si>
    <t xml:space="preserve">Resultado ejercicio</t>
  </si>
  <si>
    <t xml:space="preserve">DIVIDENDOS</t>
  </si>
  <si>
    <t xml:space="preserve">Cta. 557 - Dividendo a cuenta</t>
  </si>
  <si>
    <t xml:space="preserve">Se da parte del beneficio que todavia no se ha generado</t>
  </si>
  <si>
    <r>
      <rPr>
        <b val="true"/>
        <sz val="11"/>
        <color rgb="FF000000"/>
        <rFont val="Calibri"/>
        <family val="2"/>
        <charset val="1"/>
      </rPr>
      <t xml:space="preserve">Cuidado con el pago con cargo a reservas: </t>
    </r>
    <r>
      <rPr>
        <sz val="11"/>
        <color rgb="FF000000"/>
        <rFont val="Calibri"/>
        <family val="2"/>
        <charset val="1"/>
      </rPr>
      <t xml:space="preserve">la cmpañía no te está dando algo que todavía no está, sino que te dan parte de las reservas que ya era tuyas (pero seguían en reservas). Por lo tanto, entran en juego las ctas. 526 y 545.</t>
    </r>
  </si>
  <si>
    <t xml:space="preserve">Cta. 526 - Dividendo activo a pagar</t>
  </si>
  <si>
    <t xml:space="preserve">Pasivo de la empresa con respecto al accionista</t>
  </si>
  <si>
    <t xml:space="preserve">Con respecto a resrvas</t>
  </si>
  <si>
    <t xml:space="preserve">AMBAS CTAS.</t>
  </si>
  <si>
    <t xml:space="preserve">El accionista tiene un ingreso 526 to 72X (ingreso)</t>
  </si>
  <si>
    <t xml:space="preserve">Cta. 545 - Dividendo activo a cobrar</t>
  </si>
  <si>
    <t xml:space="preserve">Derecho de cobro del accionista al final de cada ejercicio</t>
  </si>
  <si>
    <t xml:space="preserve">Con respecot a resultado del ejercicio</t>
  </si>
  <si>
    <t xml:space="preserve">La empresa no tiene un gasto 129 to 526</t>
  </si>
  <si>
    <t xml:space="preserve">Cta. 103 y 558 - "Dividendos pasivos"</t>
  </si>
  <si>
    <t xml:space="preserve">Cuentas 558 y 103</t>
  </si>
  <si>
    <t xml:space="preserve">4a. La empresa UFV posee el siguiente patrimonio neto, previo a la distribución del resultado. </t>
  </si>
  <si>
    <t xml:space="preserve">Los accionistas de UFV son DUEÑOS SA en con un 75% de capital y MINORIA SA con un 25%</t>
  </si>
  <si>
    <t xml:space="preserve">Tras el reparto Junio 01</t>
  </si>
  <si>
    <t xml:space="preserve">el asiento efectuado por el accionista DUEÑOS SA</t>
  </si>
  <si>
    <t xml:space="preserve">el asiento efectuado por el accionista MINORIA SA</t>
  </si>
  <si>
    <t xml:space="preserve">UFV</t>
  </si>
  <si>
    <t xml:space="preserve">DUEÑOS SA</t>
  </si>
  <si>
    <t xml:space="preserve">Dividendo a cobrar</t>
  </si>
  <si>
    <t xml:space="preserve">Ingresos por dividendos</t>
  </si>
  <si>
    <t xml:space="preserve">PASIVO</t>
  </si>
  <si>
    <t xml:space="preserve">MINORIA</t>
  </si>
  <si>
    <t xml:space="preserve">Pago de dividendos</t>
  </si>
  <si>
    <t xml:space="preserve">Cobro del dividendo</t>
  </si>
  <si>
    <t xml:space="preserve">Hacienda deudora</t>
  </si>
  <si>
    <t xml:space="preserve">HP acreedora por retenciones</t>
  </si>
  <si>
    <r>
      <rPr>
        <sz val="11"/>
        <color rgb="FFED7D31"/>
        <rFont val="Calibri"/>
        <family val="2"/>
        <charset val="1"/>
      </rPr>
      <t xml:space="preserve">HACIENDA DEUDORA</t>
    </r>
    <r>
      <rPr>
        <sz val="11"/>
        <color rgb="FF000000"/>
        <rFont val="Calibri"/>
        <family val="2"/>
        <charset val="1"/>
      </rPr>
      <t xml:space="preserve">: Hacienda nos debe porque ya ha sido la empresa la que nos ha retenido el importe del 18%</t>
    </r>
  </si>
  <si>
    <t xml:space="preserve">4b. Considerando los datos del ejecicio 4.a., en el mes de noviembre la UFV decide realizar un reparto de dividendos de 40 euros con cargo a reservas. Pagados con el correspondiente retención fiscal. Los accionistas siguen siendo los mismos. </t>
  </si>
  <si>
    <t xml:space="preserve">4b.2. DIVIDENDO CON CARGO A RESERVAS. La UFV tiene el siguiente PN a junio 2021 tras el reparto de dividendos. En noviembre decide repartir 2000 euros en concepto de dividendos con cargo a reservas.</t>
  </si>
  <si>
    <t xml:space="preserve">4c. En el mes de noviembre la UFV decide realizar un reparto de dividendos con cargo al resultado del ejercicio actual por importe de 90 euros, dado que el año esta siendo excelente. Pagados con el correspondiente retención fiscal. Los accionistas siguen siendo los mismos. </t>
  </si>
  <si>
    <t xml:space="preserve">** Se pide el asiento a nov</t>
  </si>
  <si>
    <t xml:space="preserve">la composición del patrimonio neto tras el acuerdo </t>
  </si>
  <si>
    <t xml:space="preserve">Dividendo a cuenta</t>
  </si>
  <si>
    <t xml:space="preserve">"ACTIVO"</t>
  </si>
  <si>
    <t xml:space="preserve">Derecho de cobro frente a un ingreso</t>
  </si>
  <si>
    <t xml:space="preserve">Es un derecho de cobro con los accionistas porque les estamos dando dinero no generado todavia. Se reflejara en el pasivo de forma negativa.</t>
  </si>
  <si>
    <t xml:space="preserve">SE LA JUEGAN</t>
  </si>
  <si>
    <t xml:space="preserve">** A 31 de diciembre el resultado del ejercicio asciende a 120 euros.  Indicar el patrimonio neto que resulta. </t>
  </si>
  <si>
    <t xml:space="preserve">A 31 de diciembre todavía no se han repartido dividendos (que se reparten en junio del año siguiente) por lo que las reservas legales no varian.</t>
  </si>
  <si>
    <t xml:space="preserve">** En la junta de accionistas se decide:</t>
  </si>
  <si>
    <t xml:space="preserve">** Se pide</t>
  </si>
  <si>
    <t xml:space="preserve">     * Reserva legal: según requerimientos</t>
  </si>
  <si>
    <t xml:space="preserve">     * Reserva voluntarias: 5 euros</t>
  </si>
  <si>
    <t xml:space="preserve">     * Resto a dividendos</t>
  </si>
  <si>
    <t xml:space="preserve">el payout pagado por UFV</t>
  </si>
  <si>
    <t xml:space="preserve">No hace falta poner 12 (10%) porque con 10 llego al 20% del capital.</t>
  </si>
  <si>
    <t xml:space="preserve">Anular el derecho de cobro con respecto a los accionistas ahora que hemos epartido dividendo.</t>
  </si>
  <si>
    <t xml:space="preserve">Hemos pagado 105 euros de dividendos en dos pagos disitintos, de ahí que connambos dividendos entre en juego al cuenta 760</t>
  </si>
  <si>
    <t xml:space="preserve">El resultado del ejercicio ha sido 120</t>
  </si>
  <si>
    <t xml:space="preserve">Payout</t>
  </si>
  <si>
    <t xml:space="preserve">AMPLIACIONES DE CAPITAL</t>
  </si>
  <si>
    <t xml:space="preserve">TIPOS: </t>
  </si>
  <si>
    <t xml:space="preserve">a. Creación de nuevas acciones</t>
  </si>
  <si>
    <t xml:space="preserve">Finalidad: </t>
  </si>
  <si>
    <t xml:space="preserve">Aumentar el tamaño de la sociedad</t>
  </si>
  <si>
    <t xml:space="preserve">b. Con cargo a reservas</t>
  </si>
  <si>
    <t xml:space="preserve">Compensar pérdidas</t>
  </si>
  <si>
    <t xml:space="preserve">Cuidado no confundir con SPLIT de acciones</t>
  </si>
  <si>
    <t xml:space="preserve">Entrada de nuevos socios</t>
  </si>
  <si>
    <t xml:space="preserve">Convertir deudas en acciones</t>
  </si>
  <si>
    <t xml:space="preserve">Emisión </t>
  </si>
  <si>
    <t xml:space="preserve">a. Sobre la par - CON PRIMA</t>
  </si>
  <si>
    <t xml:space="preserve">Requisitos: se precisa el informe de un experto independiente </t>
  </si>
  <si>
    <t xml:space="preserve">b. A la par - SIN PRIMA</t>
  </si>
  <si>
    <t xml:space="preserve">c. Bajo la par - PROHIBIDO</t>
  </si>
  <si>
    <t xml:space="preserve">Cuidado: en cuanto cambias el capital cambia el importe exigido de reserva legal</t>
  </si>
  <si>
    <t xml:space="preserve">Ecuación de canje</t>
  </si>
  <si>
    <t xml:space="preserve">Desembolso: todo los dividendos pasivos previos deben haber sido satisfechso. </t>
  </si>
  <si>
    <t xml:space="preserve">Efecto dilución  vs derecho de suscripición preferente</t>
  </si>
  <si>
    <r>
      <rPr>
        <sz val="11"/>
        <color rgb="FF000000"/>
        <rFont val="Calibri"/>
        <family val="2"/>
        <charset val="1"/>
      </rPr>
      <t xml:space="preserve">    Desembolso mínimo: 25% de capital </t>
    </r>
    <r>
      <rPr>
        <b val="true"/>
        <sz val="11"/>
        <color rgb="FF000000"/>
        <rFont val="Calibri"/>
        <family val="2"/>
        <charset val="1"/>
      </rPr>
      <t xml:space="preserve">NUEVO</t>
    </r>
    <r>
      <rPr>
        <sz val="11"/>
        <color rgb="FF000000"/>
        <rFont val="Calibri"/>
        <family val="2"/>
        <charset val="1"/>
      </rPr>
      <t xml:space="preserve"> + 100% de la prima en caso de haber</t>
    </r>
  </si>
  <si>
    <t xml:space="preserve">5. Ejemplo de ampliación con cargoa reservas.</t>
  </si>
  <si>
    <t xml:space="preserve">NO TIENEN COSTE PARA EL ACCIONISTA</t>
  </si>
  <si>
    <t xml:space="preserve">AÑO 1</t>
  </si>
  <si>
    <t xml:space="preserve">Cargo a reservas</t>
  </si>
  <si>
    <t xml:space="preserve">SPLIT de acciones</t>
  </si>
  <si>
    <t xml:space="preserve">#acciones</t>
  </si>
  <si>
    <t xml:space="preserve">No esta variando la participación. Unicamente cambia la liquidez.</t>
  </si>
  <si>
    <t xml:space="preserve">VN</t>
  </si>
  <si>
    <t xml:space="preserve">Capital/#acciones</t>
  </si>
  <si>
    <t xml:space="preserve">VTC</t>
  </si>
  <si>
    <t xml:space="preserve">PN/#acciones</t>
  </si>
  <si>
    <t xml:space="preserve">%particip.</t>
  </si>
  <si>
    <t xml:space="preserve">2 socios</t>
  </si>
  <si>
    <t xml:space="preserve">50% / 50%</t>
  </si>
  <si>
    <t xml:space="preserve">3 socios</t>
  </si>
  <si>
    <t xml:space="preserve">Es una tontería porque disminuye el precio de la acción, por lo tanto perdemos porcentaje de participación. </t>
  </si>
  <si>
    <t xml:space="preserve">5B. Ejemplo - Comprender emisión a la par y emision con prima</t>
  </si>
  <si>
    <t xml:space="preserve">EMISION A LA PAR</t>
  </si>
  <si>
    <t xml:space="preserve">SOBRE LA PAR</t>
  </si>
  <si>
    <t xml:space="preserve">AÑO 2</t>
  </si>
  <si>
    <t xml:space="preserve">AÑO 3</t>
  </si>
  <si>
    <t xml:space="preserve">PABLO</t>
  </si>
  <si>
    <t xml:space="preserve">RAFA</t>
  </si>
  <si>
    <t xml:space="preserve">LAVINIA</t>
  </si>
  <si>
    <t xml:space="preserve">Prima</t>
  </si>
  <si>
    <t xml:space="preserve">Prima de emision</t>
  </si>
  <si>
    <t xml:space="preserve">Valor de emisión</t>
  </si>
  <si>
    <t xml:space="preserve">Es lo midmo que decir 150% y 180%</t>
  </si>
  <si>
    <t xml:space="preserve">%participación</t>
  </si>
  <si>
    <t xml:space="preserve">Socios originales 50%</t>
  </si>
  <si>
    <t xml:space="preserve">Los tres socios tenemos el mismo porcentaje, pero el que ha entrado más tarde ha pagado más para obtener el mismo porcentaje.</t>
  </si>
  <si>
    <t xml:space="preserve">(2 socios)</t>
  </si>
  <si>
    <t xml:space="preserve">Socio nuevo 23%</t>
  </si>
  <si>
    <t xml:space="preserve">Ecuación de canje indica el  numero de acciones nuevas por acciones antiguas</t>
  </si>
  <si>
    <t xml:space="preserve">ECUACION DE CANJE</t>
  </si>
  <si>
    <t xml:space="preserve">1N X 4N </t>
  </si>
  <si>
    <t xml:space="preserve">25% de ampliación </t>
  </si>
  <si>
    <t xml:space="preserve">Ampliación</t>
  </si>
  <si>
    <t xml:space="preserve">Después</t>
  </si>
  <si>
    <t xml:space="preserve">-</t>
  </si>
  <si>
    <t xml:space="preserve">¿Cuál es el mínimo?</t>
  </si>
  <si>
    <t xml:space="preserve">o 143%</t>
  </si>
  <si>
    <t xml:space="preserve">Socios originales 40%</t>
  </si>
  <si>
    <t xml:space="preserve">(2 socios + 1 nuevo)</t>
  </si>
  <si>
    <t xml:space="preserve">Socios nuevos 20%</t>
  </si>
  <si>
    <t xml:space="preserve">REDUCCIÓN DE CAPITAL</t>
  </si>
  <si>
    <t xml:space="preserve">Medios:</t>
  </si>
  <si>
    <t xml:space="preserve">Amortización de acciones</t>
  </si>
  <si>
    <t xml:space="preserve">Exceso de capital</t>
  </si>
  <si>
    <t xml:space="preserve">Reducción del valor nominal</t>
  </si>
  <si>
    <t xml:space="preserve">Solucionar desequilibros patrimoniales  </t>
  </si>
  <si>
    <t xml:space="preserve">Agrupación de acciones</t>
  </si>
  <si>
    <t xml:space="preserve">Creación de reservas</t>
  </si>
  <si>
    <t xml:space="preserve">Salida de socios - condenación de derechos de cobro sobre socios</t>
  </si>
  <si>
    <t xml:space="preserve">Mediante:</t>
  </si>
  <si>
    <t xml:space="preserve">Aportaciones dinerarias</t>
  </si>
  <si>
    <t xml:space="preserve">Aportaciones  no dinerarias</t>
  </si>
  <si>
    <t xml:space="preserve">Db.</t>
  </si>
  <si>
    <t xml:space="preserve">Se pierden 30 acciones</t>
  </si>
  <si>
    <t xml:space="preserve">11X</t>
  </si>
  <si>
    <t xml:space="preserve">Reservas varias</t>
  </si>
  <si>
    <t xml:space="preserve">Al socio le corresponden ciertas reservas</t>
  </si>
  <si>
    <t xml:space="preserve">Cr.</t>
  </si>
  <si>
    <t xml:space="preserve">CTA. 118 Aportación de socios</t>
  </si>
  <si>
    <t xml:space="preserve">Cuanta cuando se quiere ampliar capital sin pasar por procesos. Es como una donación.</t>
  </si>
  <si>
    <t xml:space="preserve">CTA. 118</t>
  </si>
  <si>
    <t xml:space="preserve">Aportación socios</t>
  </si>
  <si>
    <t xml:space="preserve">3 - 33%</t>
  </si>
  <si>
    <t xml:space="preserve">(3 socios)</t>
  </si>
  <si>
    <t xml:space="preserve">TEMA 1 - SUBVENCIONES, DONACIONES Y LEGADOS</t>
  </si>
  <si>
    <t xml:space="preserve">Subvención</t>
  </si>
  <si>
    <t xml:space="preserve">Persona pública, intitución, etc.</t>
  </si>
  <si>
    <t xml:space="preserve">* Diferencias entre patrimonio neto vs fondos propios</t>
  </si>
  <si>
    <t xml:space="preserve">Donación</t>
  </si>
  <si>
    <t xml:space="preserve">Persona privada en vida</t>
  </si>
  <si>
    <t xml:space="preserve">* Diferencias entre subvención vs donación vs legado</t>
  </si>
  <si>
    <t xml:space="preserve">Legado</t>
  </si>
  <si>
    <t xml:space="preserve">Persona privada fallecida</t>
  </si>
  <si>
    <t xml:space="preserve">* Diferencias entre reintegrables vs no reintegrables</t>
  </si>
  <si>
    <t xml:space="preserve">* Diferenciar: subvención de capital vs de explotación.</t>
  </si>
  <si>
    <t xml:space="preserve">Subvención de capital: subvencionar un activo fijo y poder explotar</t>
  </si>
  <si>
    <t xml:space="preserve">* Finalidad para imputación - IDEA CORRELACIÓN DE INGRESOS Y GASTOS</t>
  </si>
  <si>
    <t xml:space="preserve">Subvención de explotación: subvención para formarte para ir a china a vender, </t>
  </si>
  <si>
    <t xml:space="preserve">Determinar cuando tengo el gasto porque será cuando puedo contar el ingreso</t>
  </si>
  <si>
    <t xml:space="preserve">Feria de empleo en la UFV que va a estar activa dos meses a partir del 31 de Diciembre</t>
  </si>
  <si>
    <t xml:space="preserve">El gasto tiene lugar cuando ocurre (corriente real), con lo cual se paga entre el 1 de Diciembre y el 31 de Enero.</t>
  </si>
  <si>
    <t xml:space="preserve">Como el ciclo de la empresa acaba en Diciembre, el gasto se divide en dos y una mitad se contabiliza en cada año.</t>
  </si>
  <si>
    <t xml:space="preserve">1. La UFV recibe un préstamo ICO de la Unión Europea por importe de 50.000 €. A devolver con el siguiente calendario de pagos:</t>
  </si>
  <si>
    <t xml:space="preserve">* Carencia de 10 años.</t>
  </si>
  <si>
    <t xml:space="preserve">* A partir del año 11 devoluciones anuales de 5.000 € + interés al 0,3%</t>
  </si>
  <si>
    <t xml:space="preserve">AÑO 1 - Concesión</t>
  </si>
  <si>
    <t xml:space="preserve">Deuda a LP con entidades de crédito</t>
  </si>
  <si>
    <t xml:space="preserve">Es PASIVO NC y estará ahí 10 años</t>
  </si>
  <si>
    <t xml:space="preserve">AÑO 11 - Pago</t>
  </si>
  <si>
    <t xml:space="preserve">Intereses</t>
  </si>
  <si>
    <t xml:space="preserve">2. Se recibe una subvención de la Cominudad de Madrid para construir un nuevo edificio en su campus con el fin de que este</t>
  </si>
  <si>
    <t xml:space="preserve">dedicado a un colectivo desfavorecido y con necesidades especiales. </t>
  </si>
  <si>
    <t xml:space="preserve">* Coste del edificio: 500.000 € - Entre en funcioinamiento el dia 1 de Sept de 20X1 - vida útil 20 años.</t>
  </si>
  <si>
    <t xml:space="preserve">* Pago 25% se abona como anticipo el día 1 de Junio</t>
  </si>
  <si>
    <t xml:space="preserve">* Pago 50% se abona el 1 de Sept.</t>
  </si>
  <si>
    <t xml:space="preserve">* Pago 25% se abona como anticipo el día 31 de Diciembre</t>
  </si>
  <si>
    <t xml:space="preserve">* Imorte de la subvención concedida 100.000 €</t>
  </si>
  <si>
    <t xml:space="preserve">* Fecha de la solicitud: 1 de Febrero de 20X1</t>
  </si>
  <si>
    <t xml:space="preserve">* Fecha de concesión 30 de Sept de 20X1</t>
  </si>
  <si>
    <t xml:space="preserve">* Fecha de cobro: 15 de Febrero 20X2</t>
  </si>
  <si>
    <t xml:space="preserve">1 de Febrero 20X1</t>
  </si>
  <si>
    <t xml:space="preserve">Por presentar la solicitud -  NPA</t>
  </si>
  <si>
    <t xml:space="preserve">1 de Junio 20X1</t>
  </si>
  <si>
    <t xml:space="preserve">Anticipo de inmovilizado</t>
  </si>
  <si>
    <t xml:space="preserve">1 de Sept 20X1</t>
  </si>
  <si>
    <t xml:space="preserve">Proveedro de inmovilizado</t>
  </si>
  <si>
    <t xml:space="preserve">30 de Sept 20X1</t>
  </si>
  <si>
    <t xml:space="preserve">HP deudora por diversos conceptos</t>
  </si>
  <si>
    <t xml:space="preserve">Cuando la subvención es concedida se activa en balance</t>
  </si>
  <si>
    <t xml:space="preserve">Subvenciones de capital</t>
  </si>
  <si>
    <t xml:space="preserve">Subvención no reintegrable que forma parte de patrimonio neto</t>
  </si>
  <si>
    <r>
      <rPr>
        <sz val="11"/>
        <color rgb="FF000000"/>
        <rFont val="Calibri"/>
        <family val="2"/>
        <charset val="1"/>
      </rPr>
      <t xml:space="preserve">31 Diciembre 20X1 - </t>
    </r>
    <r>
      <rPr>
        <b val="true"/>
        <sz val="11"/>
        <color rgb="FF000000"/>
        <rFont val="Calibri"/>
        <family val="2"/>
        <charset val="1"/>
      </rPr>
      <t xml:space="preserve">Pago a proveedores de inmovilizado</t>
    </r>
  </si>
  <si>
    <r>
      <rPr>
        <sz val="11"/>
        <color rgb="FF000000"/>
        <rFont val="Calibri"/>
        <family val="2"/>
        <charset val="1"/>
      </rPr>
      <t xml:space="preserve">31 Diciembre 20X1 - </t>
    </r>
    <r>
      <rPr>
        <b val="true"/>
        <sz val="11"/>
        <color rgb="FF000000"/>
        <rFont val="Calibri"/>
        <family val="2"/>
        <charset val="1"/>
      </rPr>
      <t xml:space="preserve">Amortización</t>
    </r>
  </si>
  <si>
    <t xml:space="preserve">Amortización inmovilizado</t>
  </si>
  <si>
    <t xml:space="preserve">Amortizo solo 4 meses que tiene de vida el activo</t>
  </si>
  <si>
    <t xml:space="preserve">31 Diciembre 20X1 </t>
  </si>
  <si>
    <t xml:space="preserve">20% de 8.333 €</t>
  </si>
  <si>
    <t xml:space="preserve">A medida que se contabilice el gasto ira disminuyendo el valor de la subvención de capital</t>
  </si>
  <si>
    <t xml:space="preserve">Subvenciones traspasadas a resultado</t>
  </si>
  <si>
    <t xml:space="preserve">15 de Febrero 20X2</t>
  </si>
  <si>
    <t xml:space="preserve">Nada tiene que ver que lo cobre a que yo lo cuente como ingreso</t>
  </si>
  <si>
    <t xml:space="preserve">31 Diciembre 20X2</t>
  </si>
  <si>
    <r>
      <rPr>
        <b val="true"/>
        <sz val="11"/>
        <color rgb="FF000000"/>
        <rFont val="Calibri"/>
        <family val="2"/>
        <charset val="1"/>
      </rPr>
      <t xml:space="preserve">Capital emitido</t>
    </r>
    <r>
      <rPr>
        <sz val="11"/>
        <color rgb="FF000000"/>
        <rFont val="Calibri"/>
        <family val="2"/>
        <charset val="1"/>
      </rPr>
      <t xml:space="preserve">: el capital que deseamos captar. El capital emitido no suscrito debe ser eliminado.</t>
    </r>
  </si>
  <si>
    <r>
      <rPr>
        <b val="true"/>
        <sz val="11"/>
        <color rgb="FF000000"/>
        <rFont val="Calibri"/>
        <family val="2"/>
        <charset val="1"/>
      </rPr>
      <t xml:space="preserve">Capital suscrito</t>
    </r>
    <r>
      <rPr>
        <sz val="11"/>
        <color rgb="FF000000"/>
        <rFont val="Calibri"/>
        <family val="2"/>
        <charset val="1"/>
      </rPr>
      <t xml:space="preserve">: comprado aunque no se haya pagado</t>
    </r>
  </si>
  <si>
    <t xml:space="preserve">Capital desembolsado: capital ya cobrado. La diferencia entre suscrito y desembolsado son SDNE (190)</t>
  </si>
  <si>
    <t xml:space="preserve">Capital pendiente de inscripción: capital pendiente de incluir en el registro mercantil. Es la CUENTA 194 y se situa en la DEUDA A LP</t>
  </si>
  <si>
    <t xml:space="preserve">Capital inscrito = Capital escriturado: cuando está incluido en el registro mercantil. CUENTA 100</t>
  </si>
  <si>
    <t xml:space="preserve">Tenemos 100 papeletas. Es decir, emitimos 100 papeletas.</t>
  </si>
  <si>
    <t xml:space="preserve">Nos compran 80 papeletas.</t>
  </si>
  <si>
    <t xml:space="preserve">2 de ellas nos las pagará nuestra abuela en un tiempo</t>
  </si>
  <si>
    <t xml:space="preserve">Lo justo es meter 80 papeletas en el bombo. </t>
  </si>
  <si>
    <t xml:space="preserve">De las 100 papeletas emitidas, se han suscrito 80</t>
  </si>
  <si>
    <t xml:space="preserve">A la larga, todos los capitales deberían de coincidir en importe.</t>
  </si>
  <si>
    <t xml:space="preserve">"Engañar a los tontos" con un SPLIT DE ACCIONES. Con un valor nominal menor, la gente se piensa que tiene más acciones  al pagar. Pero en realidad seria lo mismo comprar una acción de valor nominal mayor.</t>
  </si>
  <si>
    <t xml:space="preserve">valor nominal</t>
  </si>
  <si>
    <t xml:space="preserve">Valor nominal</t>
  </si>
  <si>
    <t xml:space="preserve">Capital Social / Nummero de acciones</t>
  </si>
  <si>
    <t xml:space="preserve">Valor teórico contable = valor en libros --&gt; PN / #acciones = (Capital + Reservas + Resultado ejercicio) / #acciones</t>
  </si>
  <si>
    <t xml:space="preserve">Valor de mercado = valor de cotización</t>
  </si>
  <si>
    <t xml:space="preserve">a. Si cotizas en bolsa es el valor en los mercados financieros</t>
  </si>
  <si>
    <t xml:space="preserve">Si cotizas, y el valor de mercado es inferior al teorico algun problema tiene que haber con el contable y el auditor</t>
  </si>
  <si>
    <t xml:space="preserve">b. Si no cotizas, está sujeto a una valoración.</t>
  </si>
  <si>
    <t xml:space="preserve">UNIVERSIDAD FRANCISCO DE VICTORÍA  - UFV</t>
  </si>
  <si>
    <t xml:space="preserve">Nombre</t>
  </si>
  <si>
    <t xml:space="preserve">Contabilidad financiera  ADE - Curso 2020 -2021</t>
  </si>
  <si>
    <t xml:space="preserve">Grupo</t>
  </si>
  <si>
    <t xml:space="preserve">Curso: 2ª - 1ª semestre</t>
  </si>
  <si>
    <t xml:space="preserve">Tema 1. Patrimonio neto</t>
  </si>
  <si>
    <t xml:space="preserve">Concepto</t>
  </si>
  <si>
    <t xml:space="preserve">* Diferencias entre capital social y fondo social</t>
  </si>
  <si>
    <t xml:space="preserve">* Importe mínimo de capital de una SA y SL</t>
  </si>
  <si>
    <t xml:space="preserve">1. La empresa UFV es creada con las siguientes aportaciones:</t>
  </si>
  <si>
    <t xml:space="preserve">* Socio A: aporta un camión valorado en 45.000 euros</t>
  </si>
  <si>
    <t xml:space="preserve">* Socio B: aporta 40.000 euros en una cuenta bancaria</t>
  </si>
  <si>
    <t xml:space="preserve">*Socio C: aporta un local valorado en 85.000 euros con una hipóteca que traspasa a la UFV por valor de 70.000 euros a devolver en siete años</t>
  </si>
  <si>
    <t xml:space="preserve">Elemento de transporte</t>
  </si>
  <si>
    <t xml:space="preserve">Socio A</t>
  </si>
  <si>
    <t xml:space="preserve">Deuda a L/P</t>
  </si>
  <si>
    <t xml:space="preserve">Deuda a C/P</t>
  </si>
  <si>
    <t xml:space="preserve">Idem que lo anterior, excepto por:</t>
  </si>
  <si>
    <t xml:space="preserve">* Socio B: aportará 40.000 euros en una cuenta bancaria, pero NO LOS VA A HACER EFECTIVOS HASTA DENTRO DE 3 MESES</t>
  </si>
  <si>
    <t xml:space="preserve">SOCIOS POR DESESMBOLSO NO EXIGIDOS</t>
  </si>
  <si>
    <t xml:space="preserve">DERECHO DE COBRO SOBRE ACCIONISTAS</t>
  </si>
  <si>
    <t xml:space="preserve">SE MANTIENE</t>
  </si>
  <si>
    <t xml:space="preserve">Inm Material</t>
  </si>
  <si>
    <t xml:space="preserve">Deuda L/P</t>
  </si>
  <si>
    <t xml:space="preserve">Deuda C/P</t>
  </si>
  <si>
    <t xml:space="preserve">SE EXIGE EL PAGO</t>
  </si>
  <si>
    <t xml:space="preserve">SOCIOS POR DESESMBOLSO  EXIGIDOS</t>
  </si>
  <si>
    <t xml:space="preserve">SI PUEDE</t>
  </si>
  <si>
    <t xml:space="preserve">ACTIVO CORRIENTE</t>
  </si>
  <si>
    <t xml:space="preserve">SDE</t>
  </si>
  <si>
    <t xml:space="preserve">El accionista abona el dinero pendiente</t>
  </si>
  <si>
    <t xml:space="preserve">CONCLUSIONES:</t>
  </si>
  <si>
    <t xml:space="preserve">1. Se pueden aportar activos, pasivos y deudas - CUIDADO con el calculo de % de participación</t>
  </si>
  <si>
    <t xml:space="preserve">2. Se pueden realizar aportaciones dinerarias o no dinerias </t>
  </si>
  <si>
    <t xml:space="preserve">3. SDNE vs SNE - Desembolso parciales de los accionistas</t>
  </si>
  <si>
    <r>
      <rPr>
        <b val="true"/>
        <sz val="11"/>
        <color rgb="FF000000"/>
        <rFont val="Calibri"/>
        <family val="2"/>
        <charset val="1"/>
      </rPr>
      <t xml:space="preserve">Capital emitido:</t>
    </r>
    <r>
      <rPr>
        <sz val="11"/>
        <color rgb="FF000000"/>
        <rFont val="Calibri"/>
        <family val="2"/>
        <charset val="1"/>
      </rPr>
      <t xml:space="preserve"> es el que deseamos captar. Capital  emitido no suscrito debe ser eliminado</t>
    </r>
  </si>
  <si>
    <r>
      <rPr>
        <b val="true"/>
        <sz val="11"/>
        <color rgb="FF000000"/>
        <rFont val="Calibri"/>
        <family val="2"/>
        <charset val="1"/>
      </rPr>
      <t xml:space="preserve">Capital suscrito= </t>
    </r>
    <r>
      <rPr>
        <sz val="11"/>
        <color rgb="FF000000"/>
        <rFont val="Calibri"/>
        <family val="2"/>
        <charset val="1"/>
      </rPr>
      <t xml:space="preserve">comprado - aunque no se haya cobrado</t>
    </r>
  </si>
  <si>
    <r>
      <rPr>
        <b val="true"/>
        <sz val="11"/>
        <color rgb="FF000000"/>
        <rFont val="Calibri"/>
        <family val="2"/>
        <charset val="1"/>
      </rPr>
      <t xml:space="preserve">Capital desembolsado  = </t>
    </r>
    <r>
      <rPr>
        <sz val="11"/>
        <color rgb="FF000000"/>
        <rFont val="Calibri"/>
        <family val="2"/>
        <charset val="1"/>
      </rPr>
      <t xml:space="preserve">ya ha sido cobrado . La diferencia en suscrita entre desembolsado son SDNE</t>
    </r>
  </si>
  <si>
    <t xml:space="preserve">    Desembolso mínimo: 25% de capital </t>
  </si>
  <si>
    <r>
      <rPr>
        <b val="true"/>
        <sz val="11"/>
        <color rgb="FF000000"/>
        <rFont val="Calibri"/>
        <family val="2"/>
        <charset val="1"/>
      </rPr>
      <t xml:space="preserve">Capital pte de inscripción : </t>
    </r>
    <r>
      <rPr>
        <sz val="11"/>
        <color rgb="FF000000"/>
        <rFont val="Calibri"/>
        <family val="2"/>
        <charset val="1"/>
      </rPr>
      <t xml:space="preserve">capital pte de incluir en R Mercantil, "juridicamente NO EXISTE"- Cta 194  se coloca en  DEUDA A LP</t>
    </r>
  </si>
  <si>
    <r>
      <rPr>
        <b val="true"/>
        <sz val="11"/>
        <color rgb="FF000000"/>
        <rFont val="Calibri"/>
        <family val="2"/>
        <charset val="1"/>
      </rPr>
      <t xml:space="preserve">Capital inscrito = c. escriturado: </t>
    </r>
    <r>
      <rPr>
        <sz val="11"/>
        <color rgb="FF000000"/>
        <rFont val="Calibri"/>
        <family val="2"/>
        <charset val="1"/>
      </rPr>
      <t xml:space="preserve">cuando esta incluido en el R Mercantil - cta 100</t>
    </r>
  </si>
  <si>
    <t xml:space="preserve">Al final todos los conceptos coinciden en importe</t>
  </si>
  <si>
    <t xml:space="preserve">#acc</t>
  </si>
  <si>
    <r>
      <rPr>
        <b val="true"/>
        <sz val="11"/>
        <color rgb="FF000000"/>
        <rFont val="Calibri"/>
        <family val="2"/>
        <charset val="1"/>
      </rPr>
      <t xml:space="preserve">Valor nominal:</t>
    </r>
    <r>
      <rPr>
        <sz val="11"/>
        <color rgb="FF000000"/>
        <rFont val="Calibri"/>
        <family val="2"/>
        <charset val="1"/>
      </rPr>
      <t xml:space="preserve"> capital social / # acciones</t>
    </r>
  </si>
  <si>
    <r>
      <rPr>
        <b val="true"/>
        <sz val="11"/>
        <color rgb="FF000000"/>
        <rFont val="Calibri"/>
        <family val="2"/>
        <charset val="1"/>
      </rPr>
      <t xml:space="preserve">Valor teórico contable = valor en libros </t>
    </r>
    <r>
      <rPr>
        <sz val="11"/>
        <color rgb="FF000000"/>
        <rFont val="Calibri"/>
        <family val="2"/>
        <charset val="1"/>
      </rPr>
      <t xml:space="preserve">: PN / #acciones = (Capital + Reservas + R Ejercio )/#acciones</t>
    </r>
  </si>
  <si>
    <t xml:space="preserve">Valor de mercado = valor de cotización = a. Si cotizas es el valor en lops mercados financieros</t>
  </si>
  <si>
    <t xml:space="preserve">b. si no cotizas esta sujeto a una valoración</t>
  </si>
  <si>
    <t xml:space="preserve">Mayor "liquidez"</t>
  </si>
  <si>
    <t xml:space="preserve">SPLIT acciones</t>
  </si>
  <si>
    <t xml:space="preserve">Aparece en el asiento de la regularización</t>
  </si>
  <si>
    <t xml:space="preserve">Posibilidad de reparto:  a. Dividendo</t>
  </si>
  <si>
    <t xml:space="preserve">b. Reservas y/o RNEA (Reservas negativas del ejercicio anteror)</t>
  </si>
  <si>
    <t xml:space="preserve">c. Remanente --&gt; cuenta auxiliar cuando no se decide qué hacer al eliminar la cuenta 129</t>
  </si>
  <si>
    <t xml:space="preserve">a. Por su origen: autofinanciación vs financiación externa</t>
  </si>
  <si>
    <t xml:space="preserve">Cta. 110. Prima de emisión</t>
  </si>
  <si>
    <t xml:space="preserve">b. Por su constitución: obligatorias vs voluntarias</t>
  </si>
  <si>
    <t xml:space="preserve">Cta. 112. Reserva legal</t>
  </si>
  <si>
    <t xml:space="preserve">c. Por su disposición: disponibles y no disponibles</t>
  </si>
  <si>
    <t xml:space="preserve">Cta. 113. Reserva voluntaria</t>
  </si>
  <si>
    <t xml:space="preserve">Cta. 114. Reserva especial. Estatutarias</t>
  </si>
  <si>
    <t xml:space="preserve">Cta. 118. Aportaciones de socios - ver ampliaciones de capital</t>
  </si>
  <si>
    <t xml:space="preserve">Cuidado con el pago con cargo a reservas</t>
  </si>
  <si>
    <t xml:space="preserve">4c. Considerando los datos del ejecicio 4.a., (NO CONSIDERAMOS LOS DEL 4.b)  en el mes de noviembre la UFV decide realizar un reparto de dividendos con cargo al resultado del ejercicio actual por importe de 90 euros, dado que el año esta siendo excelente. Pagados con el correspondiente retención fiscal. Los accionistas siguen siendo los mismos. </t>
  </si>
  <si>
    <t xml:space="preserve">     * Reserva voluntarias: 15 euros</t>
  </si>
  <si>
    <t xml:space="preserve">ACCIONES PROPIAS</t>
  </si>
  <si>
    <t xml:space="preserve">a. Sobre la par</t>
  </si>
  <si>
    <t xml:space="preserve">b. A la par</t>
  </si>
  <si>
    <t xml:space="preserve">c. Bajo la par</t>
  </si>
  <si>
    <t xml:space="preserve">    Desembolso mínimo: 25% de capital + 100% de la prima en caso de haber</t>
  </si>
  <si>
    <t xml:space="preserve">4.Tras el reparto de dividendos del año 2 desea hacer una ampliación.</t>
  </si>
  <si>
    <t xml:space="preserve">Determinar el valor de la prima </t>
  </si>
  <si>
    <t xml:space="preserve">Pérdidas</t>
  </si>
  <si>
    <t xml:space="preserve">Deuda a 7 años _ 1 año a CP y 6 a LP</t>
  </si>
  <si>
    <t xml:space="preserve">Socio que da local con hipoteca</t>
  </si>
  <si>
    <t xml:space="preserve">participación (acciones) por el neto (local-hipoteca)</t>
  </si>
  <si>
    <t xml:space="preserve">Pasivo en negativo = Dividendo Pasivo (derecho de cobro)</t>
  </si>
  <si>
    <t xml:space="preserve">Siempre paso intermedio a SDE (y luego Bancos)</t>
  </si>
  <si>
    <t xml:space="preserve">Payout= (Dividendo + Dividendo a cuenta) / Resultado del Ejercicio</t>
  </si>
  <si>
    <r>
      <rPr>
        <sz val="11"/>
        <color rgb="FF000000"/>
        <rFont val="Calibri"/>
        <family val="2"/>
        <charset val="1"/>
      </rPr>
      <t xml:space="preserve">El </t>
    </r>
    <r>
      <rPr>
        <b val="true"/>
        <sz val="11"/>
        <color rgb="FF000000"/>
        <rFont val="Calibri"/>
        <family val="2"/>
        <charset val="1"/>
      </rPr>
      <t xml:space="preserve">payout</t>
    </r>
    <r>
      <rPr>
        <sz val="11"/>
        <color rgb="FF000000"/>
        <rFont val="Calibri"/>
        <family val="2"/>
        <charset val="1"/>
      </rPr>
      <t xml:space="preserve"> es el porcentaje del resultado del ejercicio que se dirige a pagar dividendos </t>
    </r>
  </si>
  <si>
    <t xml:space="preserve">Si no hay aún decisón sobre una parte del resultado: remanente</t>
  </si>
  <si>
    <t xml:space="preserve">Retención dividendos. 18% y de subvenciones el 30%</t>
  </si>
  <si>
    <t xml:space="preserve">SDE y SDNE</t>
  </si>
  <si>
    <t xml:space="preserve">Ampliabciones de K</t>
  </si>
  <si>
    <t xml:space="preserve">Cómo</t>
  </si>
  <si>
    <t xml:space="preserve">Emitiendo nuevas acciones</t>
  </si>
  <si>
    <t xml:space="preserve">Con cargo a reservas</t>
  </si>
  <si>
    <t xml:space="preserve">Ojo </t>
  </si>
  <si>
    <t xml:space="preserve">No confundir con split (el K social no varía, sólo el número de acciones)</t>
  </si>
  <si>
    <t xml:space="preserve">Porque lo haces de fin del ejercicio y contra los resultados del mismoç</t>
  </si>
  <si>
    <t xml:space="preserve">Ojo! Resultado del ejercicio a 31 de diciembre</t>
  </si>
  <si>
    <t xml:space="preserve">Ojo! Va en negativo en el neto</t>
  </si>
  <si>
    <t xml:space="preserve">Desembolso: todo los dividendos pasivos previos deben haber sido satisfechos (puede 3% de tolerancia)</t>
  </si>
  <si>
    <t xml:space="preserve">Requisitos: 25% desembolso del K nuevo + 100% PE</t>
  </si>
  <si>
    <t xml:space="preserve">SPLIT</t>
  </si>
  <si>
    <t xml:space="preserve">SUBVENCIONES</t>
  </si>
  <si>
    <t xml:space="preserve">Se empieza a registrar los asientos a partir de la concesión, NO DE LA SOLICITUD</t>
  </si>
  <si>
    <t xml:space="preserve">'(Por presentar la solicitud -  NPA)</t>
  </si>
  <si>
    <t xml:space="preserve">Se da de baja esta cuenta de anticipo</t>
  </si>
  <si>
    <t xml:space="preserve">Se paga el 50%</t>
  </si>
  <si>
    <t xml:space="preserve">OJO CONCESIONES: </t>
  </si>
  <si>
    <t xml:space="preserve">- Si aun no te la han pagado se recibe por la 470</t>
  </si>
  <si>
    <t xml:space="preserve">EJEMPLO:</t>
  </si>
  <si>
    <t xml:space="preserve">- Si es no reintegrable se usa la 130 en el haber</t>
  </si>
  <si>
    <t xml:space="preserve">OJO AMORTIZACIONES: MIRAR CUANTOS MESES SE PUEDEN AMORTIZAR HASTA DICIEMBRE</t>
  </si>
  <si>
    <t xml:space="preserve">OJO: SI PUEDO CONTABILIZAR UN INGRESO POR UNA SUBVENCIÓN AL FINAL DEL EJERCICIO</t>
  </si>
  <si>
    <t xml:space="preserve">AUNQUE NO LO HAYA COBRADO AUN. </t>
  </si>
  <si>
    <t xml:space="preserve">HAY QUE REGISTRAR DICHO INGRESO EN FUNCIÓN DE LA PROPORCIÓN QUE CUBRE</t>
  </si>
  <si>
    <t xml:space="preserve">DEL INMOVILIZADO ADQUIRIDO.</t>
  </si>
  <si>
    <t xml:space="preserve">PARTE 2</t>
  </si>
  <si>
    <t xml:space="preserve">- El capital emitido no suscrito debe ser eliminado</t>
  </si>
  <si>
    <t xml:space="preserve">MIRAR DIFERENCIAS DE CAPITALES</t>
  </si>
</sst>
</file>

<file path=xl/styles.xml><?xml version="1.0" encoding="utf-8"?>
<styleSheet xmlns="http://schemas.openxmlformats.org/spreadsheetml/2006/main">
  <numFmts count="10">
    <numFmt numFmtId="164" formatCode="General"/>
    <numFmt numFmtId="165" formatCode="0\ %"/>
    <numFmt numFmtId="166" formatCode="General"/>
    <numFmt numFmtId="167" formatCode="#,##0"/>
    <numFmt numFmtId="168" formatCode="#,##0&quot;  &quot;;[RED]\(#,##0&quot;)  &quot;;&quot;---    &quot;"/>
    <numFmt numFmtId="169" formatCode="0.00\ %"/>
    <numFmt numFmtId="170" formatCode="#,##0.00"/>
    <numFmt numFmtId="171" formatCode="[$-C0A]MMM\-YY"/>
    <numFmt numFmtId="172" formatCode="#,##0.0"/>
    <numFmt numFmtId="173" formatCode="0.00"/>
  </numFmts>
  <fonts count="11">
    <font>
      <sz val="11"/>
      <color rgb="FF000000"/>
      <name val="Calibri"/>
      <family val="2"/>
      <charset val="1"/>
    </font>
    <font>
      <sz val="10"/>
      <name val="Arial"/>
      <family val="0"/>
    </font>
    <font>
      <sz val="10"/>
      <name val="Arial"/>
      <family val="0"/>
    </font>
    <font>
      <sz val="10"/>
      <name val="Arial"/>
      <family val="0"/>
    </font>
    <font>
      <b val="true"/>
      <sz val="11"/>
      <color rgb="FF000000"/>
      <name val="Calibri"/>
      <family val="2"/>
      <charset val="1"/>
    </font>
    <font>
      <sz val="11"/>
      <color rgb="FFFF0000"/>
      <name val="Calibri"/>
      <family val="2"/>
      <charset val="1"/>
    </font>
    <font>
      <sz val="11"/>
      <color rgb="FFFFFFFF"/>
      <name val="Calibri"/>
      <family val="2"/>
      <charset val="1"/>
    </font>
    <font>
      <sz val="11"/>
      <name val="Calibri"/>
      <family val="2"/>
      <charset val="1"/>
    </font>
    <font>
      <sz val="11"/>
      <color rgb="FFED7D31"/>
      <name val="Calibri"/>
      <family val="2"/>
      <charset val="1"/>
    </font>
    <font>
      <b val="true"/>
      <u val="single"/>
      <sz val="11"/>
      <color rgb="FF000000"/>
      <name val="Calibri"/>
      <family val="2"/>
      <charset val="1"/>
    </font>
    <font>
      <b val="true"/>
      <sz val="11"/>
      <color rgb="FFFF0000"/>
      <name val="Calibri"/>
      <family val="2"/>
      <charset val="1"/>
    </font>
  </fonts>
  <fills count="21">
    <fill>
      <patternFill patternType="none"/>
    </fill>
    <fill>
      <patternFill patternType="gray125"/>
    </fill>
    <fill>
      <patternFill patternType="solid">
        <fgColor rgb="FFFFFFFF"/>
        <bgColor rgb="FFFFFFCC"/>
      </patternFill>
    </fill>
    <fill>
      <patternFill patternType="solid">
        <fgColor rgb="FF8FAADC"/>
        <bgColor rgb="FF9DC3E6"/>
      </patternFill>
    </fill>
    <fill>
      <patternFill patternType="solid">
        <fgColor rgb="FFF4B183"/>
        <bgColor rgb="FFF8CBAD"/>
      </patternFill>
    </fill>
    <fill>
      <patternFill patternType="solid">
        <fgColor rgb="FF0D0D0D"/>
        <bgColor rgb="FF000000"/>
      </patternFill>
    </fill>
    <fill>
      <patternFill patternType="solid">
        <fgColor rgb="FFB4C7E7"/>
        <bgColor rgb="FF9DC3E6"/>
      </patternFill>
    </fill>
    <fill>
      <patternFill patternType="solid">
        <fgColor rgb="FFF8CBAD"/>
        <bgColor rgb="FFF4B183"/>
      </patternFill>
    </fill>
    <fill>
      <patternFill patternType="solid">
        <fgColor rgb="FFDAE3F3"/>
        <bgColor rgb="FFBDD7EE"/>
      </patternFill>
    </fill>
    <fill>
      <patternFill patternType="solid">
        <fgColor rgb="FFA9D18E"/>
        <bgColor rgb="FF92D050"/>
      </patternFill>
    </fill>
    <fill>
      <patternFill patternType="solid">
        <fgColor rgb="FFFFC000"/>
        <bgColor rgb="FFFF9900"/>
      </patternFill>
    </fill>
    <fill>
      <patternFill patternType="solid">
        <fgColor rgb="FFFFD966"/>
        <bgColor rgb="FFF8CBAD"/>
      </patternFill>
    </fill>
    <fill>
      <patternFill patternType="solid">
        <fgColor rgb="FF70AD47"/>
        <bgColor rgb="FF92D050"/>
      </patternFill>
    </fill>
    <fill>
      <patternFill patternType="solid">
        <fgColor rgb="FFED7D31"/>
        <bgColor rgb="FFFF8080"/>
      </patternFill>
    </fill>
    <fill>
      <patternFill patternType="solid">
        <fgColor rgb="FFBDD7EE"/>
        <bgColor rgb="FFB4C7E7"/>
      </patternFill>
    </fill>
    <fill>
      <patternFill patternType="solid">
        <fgColor rgb="FFFF0000"/>
        <bgColor rgb="FF993300"/>
      </patternFill>
    </fill>
    <fill>
      <patternFill patternType="solid">
        <fgColor rgb="FF9DC3E6"/>
        <bgColor rgb="FFB4C7E7"/>
      </patternFill>
    </fill>
    <fill>
      <patternFill patternType="solid">
        <fgColor rgb="FFFFFF00"/>
        <bgColor rgb="FFFFFF00"/>
      </patternFill>
    </fill>
    <fill>
      <patternFill patternType="solid">
        <fgColor rgb="FFD0CECE"/>
        <bgColor rgb="FFBDD7EE"/>
      </patternFill>
    </fill>
    <fill>
      <patternFill patternType="solid">
        <fgColor rgb="FFAFABAB"/>
        <bgColor rgb="FF8FAADC"/>
      </patternFill>
    </fill>
    <fill>
      <patternFill patternType="solid">
        <fgColor rgb="FF92D050"/>
        <bgColor rgb="FFA9D18E"/>
      </patternFill>
    </fill>
  </fills>
  <borders count="16">
    <border diagonalUp="false" diagonalDown="false">
      <left/>
      <right/>
      <top/>
      <bottom/>
      <diagonal/>
    </border>
    <border diagonalUp="false" diagonalDown="false">
      <left style="medium"/>
      <right style="medium"/>
      <top style="medium"/>
      <bottom style="medium"/>
      <diagonal/>
    </border>
    <border diagonalUp="false" diagonalDown="false">
      <left/>
      <right/>
      <top style="thin"/>
      <bottom style="double"/>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style="thin"/>
      <diagonal/>
    </border>
    <border diagonalUp="false" diagonalDown="false">
      <left style="thin"/>
      <right/>
      <top/>
      <bottom style="thin"/>
      <diagonal/>
    </border>
    <border diagonalUp="false" diagonalDown="false">
      <left/>
      <right/>
      <top/>
      <bottom style="thin"/>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cellStyleXfs>
  <cellXfs count="129">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2"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bottom" textRotation="0" wrapText="false" indent="0" shrinkToFit="false"/>
      <protection locked="true" hidden="false"/>
    </xf>
    <xf numFmtId="164" fontId="0" fillId="3" borderId="0" xfId="0" applyFont="true" applyBorder="false" applyAlignment="false" applyProtection="false">
      <alignment horizontal="general" vertical="bottom" textRotation="0" wrapText="false" indent="0" shrinkToFit="false"/>
      <protection locked="true" hidden="false"/>
    </xf>
    <xf numFmtId="164" fontId="0" fillId="4" borderId="0" xfId="0" applyFont="false" applyBorder="false" applyAlignment="true" applyProtection="false">
      <alignment horizontal="center" vertical="bottom" textRotation="0" wrapText="false" indent="0" shrinkToFit="false"/>
      <protection locked="true" hidden="false"/>
    </xf>
    <xf numFmtId="164" fontId="0" fillId="4" borderId="0" xfId="0" applyFont="false" applyBorder="false" applyAlignment="false" applyProtection="false">
      <alignment horizontal="general" vertical="bottom" textRotation="0" wrapText="false" indent="0" shrinkToFit="false"/>
      <protection locked="true" hidden="false"/>
    </xf>
    <xf numFmtId="164" fontId="4" fillId="2" borderId="0" xfId="0" applyFont="true" applyBorder="false" applyAlignment="false" applyProtection="false">
      <alignment horizontal="general" vertical="bottom" textRotation="0" wrapText="false" indent="0" shrinkToFit="false"/>
      <protection locked="true" hidden="false"/>
    </xf>
    <xf numFmtId="164" fontId="0" fillId="2" borderId="0" xfId="0" applyFont="true" applyBorder="false" applyAlignment="true" applyProtection="false">
      <alignment horizontal="center" vertical="bottom" textRotation="0" wrapText="false" indent="0" shrinkToFit="false"/>
      <protection locked="true" hidden="false"/>
    </xf>
    <xf numFmtId="164" fontId="0" fillId="2" borderId="0" xfId="0" applyFont="true" applyBorder="true" applyAlignment="true" applyProtection="false">
      <alignment horizontal="left" vertical="bottom" textRotation="0" wrapText="false" indent="0" shrinkToFit="false"/>
      <protection locked="true" hidden="false"/>
    </xf>
    <xf numFmtId="165" fontId="0" fillId="2" borderId="0" xfId="19" applyFont="true" applyBorder="true" applyAlignment="true" applyProtection="true">
      <alignment horizontal="general" vertical="bottom" textRotation="0" wrapText="false" indent="0" shrinkToFit="false"/>
      <protection locked="true" hidden="false"/>
    </xf>
    <xf numFmtId="164" fontId="0" fillId="2" borderId="2" xfId="0" applyFont="true" applyBorder="true" applyAlignment="false" applyProtection="false">
      <alignment horizontal="general" vertical="bottom" textRotation="0" wrapText="false" indent="0" shrinkToFit="false"/>
      <protection locked="true" hidden="false"/>
    </xf>
    <xf numFmtId="165" fontId="0" fillId="2" borderId="2" xfId="0" applyFont="false" applyBorder="true" applyAlignment="false" applyProtection="false">
      <alignment horizontal="general" vertical="bottom" textRotation="0" wrapText="false" indent="0" shrinkToFit="false"/>
      <protection locked="true" hidden="false"/>
    </xf>
    <xf numFmtId="164" fontId="5" fillId="2" borderId="0" xfId="0" applyFont="true" applyBorder="false" applyAlignment="false" applyProtection="false">
      <alignment horizontal="general" vertical="bottom" textRotation="0" wrapText="false" indent="0" shrinkToFit="false"/>
      <protection locked="true" hidden="false"/>
    </xf>
    <xf numFmtId="164" fontId="0" fillId="2" borderId="0" xfId="0" applyFont="true" applyBorder="true" applyAlignment="true" applyProtection="false">
      <alignment horizontal="left" vertical="bottom" textRotation="0" wrapText="true" indent="0" shrinkToFit="false"/>
      <protection locked="true" hidden="false"/>
    </xf>
    <xf numFmtId="164" fontId="6" fillId="5" borderId="0" xfId="0" applyFont="true" applyBorder="false" applyAlignment="true" applyProtection="false">
      <alignment horizontal="center" vertical="bottom" textRotation="0" wrapText="false" indent="0" shrinkToFit="false"/>
      <protection locked="true" hidden="false"/>
    </xf>
    <xf numFmtId="164" fontId="6" fillId="5" borderId="0" xfId="0" applyFont="true" applyBorder="true" applyAlignment="true" applyProtection="false">
      <alignment horizontal="left" vertical="bottom" textRotation="0" wrapText="false" indent="0" shrinkToFit="false"/>
      <protection locked="true" hidden="false"/>
    </xf>
    <xf numFmtId="164" fontId="0" fillId="2" borderId="3" xfId="0" applyFont="true" applyBorder="true" applyAlignment="true" applyProtection="false">
      <alignment horizontal="center" vertical="bottom" textRotation="0" wrapText="false" indent="0" shrinkToFit="false"/>
      <protection locked="true" hidden="false"/>
    </xf>
    <xf numFmtId="164" fontId="0" fillId="2" borderId="3" xfId="0" applyFont="true" applyBorder="true" applyAlignment="true" applyProtection="false">
      <alignment horizontal="center" vertical="center" textRotation="0" wrapText="false" indent="0" shrinkToFit="false"/>
      <protection locked="true" hidden="false"/>
    </xf>
    <xf numFmtId="166" fontId="0" fillId="2" borderId="3" xfId="0" applyFont="false" applyBorder="true" applyAlignment="true" applyProtection="false">
      <alignment horizontal="center" vertical="bottom" textRotation="0" wrapText="false" indent="0" shrinkToFit="false"/>
      <protection locked="true" hidden="false"/>
    </xf>
    <xf numFmtId="164" fontId="6" fillId="5" borderId="3" xfId="0" applyFont="true" applyBorder="true" applyAlignment="true" applyProtection="false">
      <alignment horizontal="center" vertical="bottom" textRotation="0" wrapText="false" indent="0" shrinkToFit="false"/>
      <protection locked="true" hidden="false"/>
    </xf>
    <xf numFmtId="166" fontId="6" fillId="5" borderId="3" xfId="0" applyFont="true" applyBorder="true" applyAlignment="true" applyProtection="false">
      <alignment horizontal="center" vertical="bottom" textRotation="0" wrapText="false" indent="0" shrinkToFit="false"/>
      <protection locked="true" hidden="false"/>
    </xf>
    <xf numFmtId="164" fontId="0" fillId="0" borderId="3" xfId="0" applyFont="true" applyBorder="true" applyAlignment="true" applyProtection="false">
      <alignment horizontal="center" vertical="bottom" textRotation="0" wrapText="false" indent="0" shrinkToFit="false"/>
      <protection locked="true" hidden="false"/>
    </xf>
    <xf numFmtId="164" fontId="0" fillId="0" borderId="3" xfId="0" applyFont="false" applyBorder="true" applyAlignment="true" applyProtection="false">
      <alignment horizontal="center" vertical="bottom" textRotation="0" wrapText="false" indent="0" shrinkToFit="false"/>
      <protection locked="true" hidden="false"/>
    </xf>
    <xf numFmtId="164" fontId="0" fillId="2" borderId="0" xfId="0" applyFont="false" applyBorder="false" applyAlignment="true" applyProtection="false">
      <alignment horizontal="general" vertical="center" textRotation="0" wrapText="false" indent="0" shrinkToFit="false"/>
      <protection locked="true" hidden="false"/>
    </xf>
    <xf numFmtId="164" fontId="7" fillId="2" borderId="0" xfId="0" applyFont="true" applyBorder="true" applyAlignment="true" applyProtection="false">
      <alignment horizontal="left" vertical="bottom" textRotation="0" wrapText="false" indent="0" shrinkToFit="false"/>
      <protection locked="true" hidden="false"/>
    </xf>
    <xf numFmtId="164" fontId="0" fillId="2" borderId="4" xfId="0" applyFont="false" applyBorder="true" applyAlignment="true" applyProtection="false">
      <alignment horizontal="center" vertical="center" textRotation="0" wrapText="false" indent="0" shrinkToFit="false"/>
      <protection locked="true" hidden="false"/>
    </xf>
    <xf numFmtId="164" fontId="6" fillId="5" borderId="4" xfId="0" applyFont="true" applyBorder="true" applyAlignment="true" applyProtection="false">
      <alignment horizontal="center" vertical="bottom" textRotation="0" wrapText="false" indent="0" shrinkToFit="false"/>
      <protection locked="true" hidden="false"/>
    </xf>
    <xf numFmtId="164" fontId="7" fillId="2" borderId="3" xfId="0" applyFont="true" applyBorder="true" applyAlignment="true" applyProtection="false">
      <alignment horizontal="center" vertical="bottom" textRotation="0" wrapText="false" indent="0" shrinkToFit="false"/>
      <protection locked="true" hidden="false"/>
    </xf>
    <xf numFmtId="164" fontId="7" fillId="2" borderId="4" xfId="0" applyFont="true" applyBorder="true" applyAlignment="true" applyProtection="false">
      <alignment horizontal="center" vertical="bottom" textRotation="0" wrapText="false" indent="0" shrinkToFit="false"/>
      <protection locked="true" hidden="false"/>
    </xf>
    <xf numFmtId="164" fontId="4" fillId="6" borderId="0" xfId="0" applyFont="true" applyBorder="false" applyAlignment="false" applyProtection="false">
      <alignment horizontal="general" vertical="bottom" textRotation="0" wrapText="false" indent="0" shrinkToFit="false"/>
      <protection locked="true" hidden="false"/>
    </xf>
    <xf numFmtId="167" fontId="0" fillId="2" borderId="0" xfId="0" applyFont="false" applyBorder="false" applyAlignment="false" applyProtection="false">
      <alignment horizontal="general" vertical="bottom" textRotation="0" wrapText="false" indent="0" shrinkToFit="false"/>
      <protection locked="true" hidden="false"/>
    </xf>
    <xf numFmtId="164" fontId="0" fillId="2" borderId="0" xfId="0" applyFont="true" applyBorder="true" applyAlignment="true" applyProtection="false">
      <alignment horizontal="center" vertical="center" textRotation="0" wrapText="false" indent="0" shrinkToFit="false"/>
      <protection locked="true" hidden="false"/>
    </xf>
    <xf numFmtId="164" fontId="0" fillId="2" borderId="0" xfId="0" applyFont="true" applyBorder="false" applyAlignment="true" applyProtection="false">
      <alignment horizontal="right" vertical="bottom" textRotation="0" wrapText="false" indent="0" shrinkToFit="false"/>
      <protection locked="true" hidden="false"/>
    </xf>
    <xf numFmtId="164" fontId="0" fillId="6" borderId="0" xfId="0" applyFont="true" applyBorder="false" applyAlignment="false" applyProtection="false">
      <alignment horizontal="general" vertical="bottom" textRotation="0" wrapText="false" indent="0" shrinkToFit="false"/>
      <protection locked="true" hidden="false"/>
    </xf>
    <xf numFmtId="164" fontId="0" fillId="7" borderId="0" xfId="0" applyFont="false" applyBorder="false" applyAlignment="false" applyProtection="false">
      <alignment horizontal="general" vertical="bottom" textRotation="0" wrapText="false" indent="0" shrinkToFit="false"/>
      <protection locked="true" hidden="false"/>
    </xf>
    <xf numFmtId="164" fontId="0" fillId="7" borderId="0" xfId="0" applyFont="true" applyBorder="false" applyAlignment="true" applyProtection="false">
      <alignment horizontal="center" vertical="bottom" textRotation="0" wrapText="false" indent="0" shrinkToFit="false"/>
      <protection locked="true" hidden="false"/>
    </xf>
    <xf numFmtId="164" fontId="0" fillId="2" borderId="0" xfId="0" applyFont="true" applyBorder="false" applyAlignment="true" applyProtection="false">
      <alignment horizontal="left" vertical="bottom" textRotation="0" wrapText="false" indent="0" shrinkToFit="false"/>
      <protection locked="true" hidden="false"/>
    </xf>
    <xf numFmtId="164" fontId="6" fillId="5"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8" borderId="0" xfId="0" applyFont="true" applyBorder="false" applyAlignment="true" applyProtection="false">
      <alignment horizontal="center" vertical="bottom" textRotation="0" wrapText="false" indent="0" shrinkToFit="false"/>
      <protection locked="true" hidden="false"/>
    </xf>
    <xf numFmtId="164" fontId="0" fillId="8" borderId="0" xfId="0" applyFont="true" applyBorder="false" applyAlignment="true" applyProtection="false">
      <alignment horizontal="left" vertical="bottom" textRotation="0" wrapText="false" indent="0" shrinkToFit="false"/>
      <protection locked="true" hidden="false"/>
    </xf>
    <xf numFmtId="166" fontId="0" fillId="9" borderId="2" xfId="0" applyFont="false" applyBorder="true" applyAlignment="false" applyProtection="false">
      <alignment horizontal="general" vertical="bottom" textRotation="0" wrapText="false" indent="0" shrinkToFit="false"/>
      <protection locked="true" hidden="false"/>
    </xf>
    <xf numFmtId="165" fontId="0" fillId="9" borderId="0" xfId="19" applyFont="true" applyBorder="true" applyAlignment="true" applyProtection="true">
      <alignment horizontal="general" vertical="bottom" textRotation="0" wrapText="false" indent="0" shrinkToFit="false"/>
      <protection locked="true" hidden="false"/>
    </xf>
    <xf numFmtId="168" fontId="0" fillId="2" borderId="0" xfId="0" applyFont="false" applyBorder="false" applyAlignment="false" applyProtection="false">
      <alignment horizontal="general" vertical="bottom" textRotation="0" wrapText="false" indent="0" shrinkToFit="false"/>
      <protection locked="true" hidden="false"/>
    </xf>
    <xf numFmtId="169" fontId="0" fillId="9" borderId="0" xfId="19" applyFont="true" applyBorder="tru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7" fontId="5" fillId="2" borderId="0" xfId="0" applyFont="true" applyBorder="false" applyAlignment="false" applyProtection="false">
      <alignment horizontal="general" vertical="bottom" textRotation="0" wrapText="false" indent="0" shrinkToFit="false"/>
      <protection locked="true" hidden="false"/>
    </xf>
    <xf numFmtId="167" fontId="7" fillId="2"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4" fillId="2" borderId="0" xfId="0" applyFont="true" applyBorder="true" applyAlignment="true" applyProtection="false">
      <alignment horizontal="left" vertical="bottom" textRotation="0" wrapText="true" indent="0" shrinkToFit="false"/>
      <protection locked="true" hidden="false"/>
    </xf>
    <xf numFmtId="164" fontId="0" fillId="2" borderId="5" xfId="0" applyFont="true" applyBorder="true" applyAlignment="false" applyProtection="false">
      <alignment horizontal="general" vertical="bottom" textRotation="0" wrapText="false" indent="0" shrinkToFit="false"/>
      <protection locked="true" hidden="false"/>
    </xf>
    <xf numFmtId="164" fontId="0" fillId="0" borderId="6" xfId="0" applyFont="false" applyBorder="true" applyAlignment="false" applyProtection="false">
      <alignment horizontal="general" vertical="bottom" textRotation="0" wrapText="false" indent="0" shrinkToFit="false"/>
      <protection locked="true" hidden="false"/>
    </xf>
    <xf numFmtId="164" fontId="0" fillId="2" borderId="6" xfId="0" applyFont="false" applyBorder="true" applyAlignment="false" applyProtection="false">
      <alignment horizontal="general" vertical="bottom" textRotation="0" wrapText="false" indent="0" shrinkToFit="false"/>
      <protection locked="true" hidden="false"/>
    </xf>
    <xf numFmtId="164" fontId="0" fillId="0" borderId="7" xfId="0" applyFont="true" applyBorder="true" applyAlignment="true" applyProtection="false">
      <alignment horizontal="center" vertical="bottom" textRotation="0" wrapText="true" indent="0" shrinkToFit="false"/>
      <protection locked="true" hidden="false"/>
    </xf>
    <xf numFmtId="164" fontId="0" fillId="2" borderId="8" xfId="0" applyFont="true" applyBorder="true" applyAlignment="false" applyProtection="false">
      <alignment horizontal="general" vertical="bottom" textRotation="0" wrapText="false" indent="0" shrinkToFit="false"/>
      <protection locked="true" hidden="false"/>
    </xf>
    <xf numFmtId="164" fontId="0" fillId="2" borderId="9" xfId="0" applyFont="false" applyBorder="true" applyAlignment="false" applyProtection="false">
      <alignment horizontal="general" vertical="bottom" textRotation="0" wrapText="false" indent="0" shrinkToFit="false"/>
      <protection locked="true" hidden="false"/>
    </xf>
    <xf numFmtId="164" fontId="0" fillId="2" borderId="10" xfId="0" applyFont="true" applyBorder="true" applyAlignment="true" applyProtection="false">
      <alignment horizontal="general" vertical="center" textRotation="0" wrapText="false" indent="0" shrinkToFit="false"/>
      <protection locked="true" hidden="false"/>
    </xf>
    <xf numFmtId="164" fontId="0" fillId="2" borderId="11" xfId="0" applyFont="false" applyBorder="true" applyAlignment="true" applyProtection="false">
      <alignment horizontal="general" vertical="center" textRotation="0" wrapText="false" indent="0" shrinkToFit="false"/>
      <protection locked="true" hidden="false"/>
    </xf>
    <xf numFmtId="164" fontId="0" fillId="2" borderId="12" xfId="0" applyFont="false" applyBorder="true" applyAlignment="true" applyProtection="false">
      <alignment horizontal="general" vertical="center" textRotation="0" wrapText="false" indent="0" shrinkToFit="false"/>
      <protection locked="true" hidden="false"/>
    </xf>
    <xf numFmtId="164" fontId="0" fillId="2" borderId="13" xfId="0" applyFont="true" applyBorder="true" applyAlignment="false" applyProtection="false">
      <alignment horizontal="general" vertical="bottom" textRotation="0" wrapText="false" indent="0" shrinkToFit="false"/>
      <protection locked="true" hidden="false"/>
    </xf>
    <xf numFmtId="164" fontId="0" fillId="2" borderId="14" xfId="0" applyFont="false" applyBorder="true" applyAlignment="false" applyProtection="false">
      <alignment horizontal="general" vertical="bottom" textRotation="0" wrapText="false" indent="0" shrinkToFit="false"/>
      <protection locked="true" hidden="false"/>
    </xf>
    <xf numFmtId="164" fontId="0" fillId="2" borderId="15" xfId="0" applyFont="false" applyBorder="true" applyAlignment="false" applyProtection="false">
      <alignment horizontal="general" vertical="bottom" textRotation="0" wrapText="false" indent="0" shrinkToFit="false"/>
      <protection locked="true" hidden="false"/>
    </xf>
    <xf numFmtId="164" fontId="0" fillId="10" borderId="0" xfId="0" applyFont="true" applyBorder="false" applyAlignment="true" applyProtection="false">
      <alignment horizontal="center" vertical="bottom" textRotation="0" wrapText="false" indent="0" shrinkToFit="false"/>
      <protection locked="true" hidden="false"/>
    </xf>
    <xf numFmtId="170" fontId="0" fillId="2" borderId="0" xfId="0" applyFont="false" applyBorder="false" applyAlignment="false" applyProtection="false">
      <alignment horizontal="general" vertical="bottom" textRotation="0" wrapText="false" indent="0" shrinkToFit="false"/>
      <protection locked="true" hidden="false"/>
    </xf>
    <xf numFmtId="170" fontId="7" fillId="2" borderId="0" xfId="0" applyFont="true" applyBorder="false" applyAlignment="false" applyProtection="false">
      <alignment horizontal="general" vertical="bottom" textRotation="0" wrapText="false" indent="0" shrinkToFit="false"/>
      <protection locked="true" hidden="false"/>
    </xf>
    <xf numFmtId="164" fontId="8" fillId="2" borderId="0" xfId="0" applyFont="true" applyBorder="true" applyAlignment="true" applyProtection="false">
      <alignment horizontal="center" vertical="center" textRotation="0" wrapText="true" indent="0" shrinkToFit="false"/>
      <protection locked="true" hidden="false"/>
    </xf>
    <xf numFmtId="164" fontId="0" fillId="2" borderId="0" xfId="0" applyFont="false" applyBorder="false" applyAlignment="true" applyProtection="false">
      <alignment horizontal="center" vertical="center" textRotation="0" wrapText="true" indent="0" shrinkToFit="false"/>
      <protection locked="true" hidden="false"/>
    </xf>
    <xf numFmtId="164" fontId="0" fillId="2" borderId="0" xfId="0" applyFont="true" applyBorder="true" applyAlignment="true" applyProtection="false">
      <alignment horizontal="general" vertical="bottom" textRotation="0" wrapText="true" indent="0" shrinkToFit="false"/>
      <protection locked="true" hidden="false"/>
    </xf>
    <xf numFmtId="171" fontId="0" fillId="8" borderId="0" xfId="0" applyFont="false" applyBorder="false" applyAlignment="true" applyProtection="false">
      <alignment horizontal="center" vertical="bottom" textRotation="0" wrapText="false" indent="0" shrinkToFit="false"/>
      <protection locked="true" hidden="false"/>
    </xf>
    <xf numFmtId="164" fontId="8" fillId="2" borderId="0" xfId="0" applyFont="tru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0" fillId="11" borderId="0" xfId="0" applyFont="false" applyBorder="false" applyAlignment="true" applyProtection="false">
      <alignment horizontal="center" vertical="bottom" textRotation="0" wrapText="false" indent="0" shrinkToFit="false"/>
      <protection locked="true" hidden="false"/>
    </xf>
    <xf numFmtId="164" fontId="0" fillId="11" borderId="0" xfId="0" applyFont="true" applyBorder="false" applyAlignment="false" applyProtection="false">
      <alignment horizontal="general" vertical="bottom" textRotation="0" wrapText="false" indent="0" shrinkToFit="false"/>
      <protection locked="true" hidden="false"/>
    </xf>
    <xf numFmtId="172" fontId="0" fillId="2" borderId="0" xfId="0" applyFont="false" applyBorder="false" applyAlignment="false" applyProtection="false">
      <alignment horizontal="general" vertical="bottom" textRotation="0" wrapText="false" indent="0" shrinkToFit="false"/>
      <protection locked="true" hidden="false"/>
    </xf>
    <xf numFmtId="172" fontId="7" fillId="2" borderId="0" xfId="0" applyFont="true" applyBorder="false" applyAlignment="false" applyProtection="false">
      <alignment horizontal="general" vertical="bottom" textRotation="0" wrapText="false" indent="0" shrinkToFit="false"/>
      <protection locked="true" hidden="false"/>
    </xf>
    <xf numFmtId="164" fontId="0" fillId="2" borderId="0" xfId="0" applyFont="true" applyBorder="true" applyAlignment="true" applyProtection="false">
      <alignment horizontal="center" vertical="bottom" textRotation="0" wrapText="true" indent="0" shrinkToFit="false"/>
      <protection locked="true" hidden="false"/>
    </xf>
    <xf numFmtId="164" fontId="0" fillId="2" borderId="0" xfId="0" applyFont="false" applyBorder="false" applyAlignment="true" applyProtection="false">
      <alignment horizontal="left" vertical="bottom" textRotation="0" wrapText="true" indent="0" shrinkToFit="false"/>
      <protection locked="true" hidden="false"/>
    </xf>
    <xf numFmtId="169" fontId="4" fillId="2" borderId="0" xfId="19" applyFont="true" applyBorder="true" applyAlignment="true" applyProtection="true">
      <alignment horizontal="general" vertical="bottom" textRotation="0" wrapText="false" indent="0" shrinkToFit="false"/>
      <protection locked="true" hidden="false"/>
    </xf>
    <xf numFmtId="164" fontId="0" fillId="12" borderId="0" xfId="0" applyFont="true" applyBorder="false" applyAlignment="false" applyProtection="false">
      <alignment horizontal="general" vertical="bottom" textRotation="0" wrapText="false" indent="0" shrinkToFit="false"/>
      <protection locked="true" hidden="false"/>
    </xf>
    <xf numFmtId="164" fontId="0" fillId="13" borderId="0" xfId="0" applyFont="true" applyBorder="false" applyAlignment="false" applyProtection="false">
      <alignment horizontal="general" vertical="bottom" textRotation="0" wrapText="false" indent="0" shrinkToFit="false"/>
      <protection locked="true" hidden="false"/>
    </xf>
    <xf numFmtId="164" fontId="0" fillId="2" borderId="0" xfId="0" applyFont="true" applyBorder="true" applyAlignment="true" applyProtection="false">
      <alignment horizontal="center" vertical="bottom" textRotation="0" wrapText="false" indent="0" shrinkToFit="false"/>
      <protection locked="true" hidden="false"/>
    </xf>
    <xf numFmtId="164" fontId="0" fillId="14" borderId="0" xfId="0" applyFont="true" applyBorder="false" applyAlignment="true" applyProtection="false">
      <alignment horizontal="center" vertical="bottom" textRotation="0" wrapText="false" indent="0" shrinkToFit="false"/>
      <protection locked="true" hidden="false"/>
    </xf>
    <xf numFmtId="164" fontId="0" fillId="13" borderId="0" xfId="0" applyFont="true" applyBorder="false" applyAlignment="true" applyProtection="false">
      <alignment horizontal="right" vertical="bottom" textRotation="0" wrapText="false" indent="0" shrinkToFit="false"/>
      <protection locked="true" hidden="false"/>
    </xf>
    <xf numFmtId="164" fontId="0" fillId="2" borderId="0" xfId="0" applyFont="false" applyBorder="true" applyAlignment="false" applyProtection="false">
      <alignment horizontal="general" vertical="bottom" textRotation="0" wrapText="false" indent="0" shrinkToFit="false"/>
      <protection locked="true" hidden="false"/>
    </xf>
    <xf numFmtId="166" fontId="0" fillId="0" borderId="2" xfId="0" applyFont="false" applyBorder="true" applyAlignment="false" applyProtection="false">
      <alignment horizontal="general" vertical="bottom" textRotation="0" wrapText="false" indent="0" shrinkToFit="false"/>
      <protection locked="true" hidden="false"/>
    </xf>
    <xf numFmtId="164" fontId="0" fillId="2" borderId="0" xfId="0" applyFont="true" applyBorder="true" applyAlignment="true" applyProtection="false">
      <alignment horizontal="center" vertical="center" textRotation="0" wrapText="true" indent="0" shrinkToFit="false"/>
      <protection locked="true" hidden="false"/>
    </xf>
    <xf numFmtId="165" fontId="0" fillId="2" borderId="0" xfId="19" applyFont="true" applyBorder="true" applyAlignment="true" applyProtection="true">
      <alignment horizontal="center" vertical="bottom" textRotation="0" wrapText="false" indent="0" shrinkToFit="false"/>
      <protection locked="true" hidden="false"/>
    </xf>
    <xf numFmtId="164" fontId="0" fillId="7" borderId="0" xfId="0" applyFont="true" applyBorder="false" applyAlignment="true" applyProtection="false">
      <alignment horizontal="right" vertical="bottom" textRotation="0" wrapText="false" indent="0" shrinkToFit="false"/>
      <protection locked="true" hidden="false"/>
    </xf>
    <xf numFmtId="164" fontId="0" fillId="9" borderId="0" xfId="0" applyFont="true" applyBorder="false" applyAlignment="true" applyProtection="false">
      <alignment horizontal="right" vertical="bottom" textRotation="0" wrapText="false" indent="0" shrinkToFit="false"/>
      <protection locked="true" hidden="false"/>
    </xf>
    <xf numFmtId="164" fontId="0" fillId="9" borderId="0" xfId="0" applyFont="false" applyBorder="false" applyAlignment="false" applyProtection="false">
      <alignment horizontal="general" vertical="bottom" textRotation="0" wrapText="false" indent="0" shrinkToFit="false"/>
      <protection locked="true" hidden="false"/>
    </xf>
    <xf numFmtId="164" fontId="0" fillId="9" borderId="0" xfId="0" applyFont="false" applyBorder="true" applyAlignment="false" applyProtection="false">
      <alignment horizontal="general" vertical="bottom" textRotation="0" wrapText="false" indent="0" shrinkToFit="false"/>
      <protection locked="true" hidden="false"/>
    </xf>
    <xf numFmtId="166" fontId="0" fillId="7" borderId="2" xfId="0" applyFont="false" applyBorder="true" applyAlignment="false" applyProtection="false">
      <alignment horizontal="general" vertical="bottom" textRotation="0" wrapText="false" indent="0" shrinkToFit="false"/>
      <protection locked="true" hidden="false"/>
    </xf>
    <xf numFmtId="166" fontId="0" fillId="2" borderId="2" xfId="0" applyFont="false" applyBorder="true" applyAlignment="true" applyProtection="false">
      <alignment horizontal="right" vertical="bottom" textRotation="0" wrapText="false" indent="0" shrinkToFit="false"/>
      <protection locked="true" hidden="false"/>
    </xf>
    <xf numFmtId="173" fontId="0" fillId="2" borderId="0" xfId="0" applyFont="false" applyBorder="false" applyAlignment="false" applyProtection="false">
      <alignment horizontal="general" vertical="bottom" textRotation="0" wrapText="false" indent="0" shrinkToFit="false"/>
      <protection locked="true" hidden="false"/>
    </xf>
    <xf numFmtId="165" fontId="0" fillId="2" borderId="0" xfId="0" applyFont="false" applyBorder="false" applyAlignment="false" applyProtection="false">
      <alignment horizontal="general" vertical="bottom" textRotation="0" wrapText="false" indent="0" shrinkToFit="false"/>
      <protection locked="true" hidden="false"/>
    </xf>
    <xf numFmtId="165" fontId="0" fillId="0" borderId="0" xfId="19" applyFont="true" applyBorder="true" applyAlignment="true" applyProtection="true">
      <alignment horizontal="general" vertical="bottom" textRotation="0" wrapText="false" indent="0" shrinkToFit="false"/>
      <protection locked="true" hidden="false"/>
    </xf>
    <xf numFmtId="165" fontId="0" fillId="2" borderId="0" xfId="19" applyFont="true" applyBorder="true" applyAlignment="true" applyProtection="true">
      <alignment horizontal="right" vertical="bottom" textRotation="0" wrapText="false" indent="0" shrinkToFit="false"/>
      <protection locked="true" hidden="false"/>
    </xf>
    <xf numFmtId="164" fontId="6" fillId="15" borderId="0" xfId="0" applyFont="true" applyBorder="false" applyAlignment="false" applyProtection="false">
      <alignment horizontal="general" vertical="bottom" textRotation="0" wrapText="false" indent="0" shrinkToFit="false"/>
      <protection locked="true" hidden="false"/>
    </xf>
    <xf numFmtId="165" fontId="0" fillId="2" borderId="0" xfId="0" applyFont="true" applyBorder="false" applyAlignment="true" applyProtection="false">
      <alignment horizontal="right" vertical="bottom" textRotation="0" wrapText="false" indent="0" shrinkToFit="false"/>
      <protection locked="true" hidden="false"/>
    </xf>
    <xf numFmtId="164" fontId="0" fillId="16" borderId="0" xfId="0" applyFont="true" applyBorder="false" applyAlignment="true" applyProtection="false">
      <alignment horizontal="center" vertical="bottom" textRotation="0" wrapText="false" indent="0" shrinkToFit="false"/>
      <protection locked="true" hidden="false"/>
    </xf>
    <xf numFmtId="164" fontId="0" fillId="17" borderId="0" xfId="0" applyFont="true" applyBorder="false" applyAlignment="true" applyProtection="false">
      <alignment horizontal="right" vertical="bottom" textRotation="0" wrapText="false" indent="0" shrinkToFit="false"/>
      <protection locked="true" hidden="false"/>
    </xf>
    <xf numFmtId="164" fontId="0" fillId="2" borderId="0" xfId="0" applyFont="false" applyBorder="false" applyAlignment="true" applyProtection="false">
      <alignment horizontal="general" vertical="bottom" textRotation="0" wrapText="true" indent="0" shrinkToFit="false"/>
      <protection locked="true" hidden="false"/>
    </xf>
    <xf numFmtId="164" fontId="0" fillId="17" borderId="0" xfId="0" applyFont="true" applyBorder="false" applyAlignment="false" applyProtection="false">
      <alignment horizontal="general" vertical="bottom" textRotation="0" wrapText="false" indent="0" shrinkToFit="false"/>
      <protection locked="true" hidden="false"/>
    </xf>
    <xf numFmtId="164" fontId="0" fillId="17" borderId="0" xfId="0" applyFont="false" applyBorder="false" applyAlignment="true" applyProtection="false">
      <alignment horizontal="center" vertical="bottom" textRotation="0" wrapText="false" indent="0" shrinkToFit="false"/>
      <protection locked="true" hidden="false"/>
    </xf>
    <xf numFmtId="173" fontId="0" fillId="17" borderId="0" xfId="0" applyFont="false" applyBorder="false" applyAlignment="false" applyProtection="false">
      <alignment horizontal="general" vertical="bottom" textRotation="0" wrapText="false" indent="0" shrinkToFit="false"/>
      <protection locked="true" hidden="false"/>
    </xf>
    <xf numFmtId="164" fontId="0" fillId="2" borderId="3" xfId="0" applyFont="true" applyBorder="true" applyAlignment="true" applyProtection="false">
      <alignment horizontal="center" vertical="bottom" textRotation="0" wrapText="true" indent="0" shrinkToFit="false"/>
      <protection locked="true" hidden="false"/>
    </xf>
    <xf numFmtId="164" fontId="0" fillId="18" borderId="0" xfId="0" applyFont="false" applyBorder="false" applyAlignment="false" applyProtection="false">
      <alignment horizontal="general" vertical="bottom" textRotation="0" wrapText="false" indent="0" shrinkToFit="false"/>
      <protection locked="true" hidden="false"/>
    </xf>
    <xf numFmtId="164" fontId="4" fillId="18" borderId="0" xfId="0" applyFont="true" applyBorder="false" applyAlignment="true" applyProtection="false">
      <alignment horizontal="left" vertical="bottom" textRotation="0" wrapText="false" indent="0" shrinkToFit="false"/>
      <protection locked="true" hidden="false"/>
    </xf>
    <xf numFmtId="164" fontId="4" fillId="18" borderId="0" xfId="0" applyFont="true" applyBorder="false" applyAlignment="true" applyProtection="false">
      <alignment horizontal="general" vertical="bottom" textRotation="0" wrapText="false" indent="0" shrinkToFit="false"/>
      <protection locked="true" hidden="false"/>
    </xf>
    <xf numFmtId="164" fontId="0" fillId="18" borderId="0" xfId="0" applyFont="true" applyBorder="false" applyAlignment="true" applyProtection="false">
      <alignment horizontal="general" vertical="bottom" textRotation="0" wrapText="false" indent="0" shrinkToFit="false"/>
      <protection locked="true" hidden="false"/>
    </xf>
    <xf numFmtId="164" fontId="0" fillId="19" borderId="0" xfId="0" applyFont="false" applyBorder="false" applyAlignment="false" applyProtection="false">
      <alignment horizontal="general" vertical="bottom" textRotation="0" wrapText="false" indent="0" shrinkToFit="false"/>
      <protection locked="true" hidden="false"/>
    </xf>
    <xf numFmtId="164" fontId="0" fillId="19" borderId="0" xfId="0" applyFont="true" applyBorder="true" applyAlignment="true" applyProtection="false">
      <alignment horizontal="left" vertical="center" textRotation="0" wrapText="true" indent="0" shrinkToFit="false"/>
      <protection locked="true" hidden="false"/>
    </xf>
    <xf numFmtId="164" fontId="4" fillId="10" borderId="0" xfId="0" applyFont="true" applyBorder="false" applyAlignment="false" applyProtection="false">
      <alignment horizontal="general" vertical="bottom" textRotation="0" wrapText="false" indent="0" shrinkToFit="false"/>
      <protection locked="true" hidden="false"/>
    </xf>
    <xf numFmtId="164" fontId="0" fillId="10" borderId="0" xfId="0" applyFont="false" applyBorder="false" applyAlignment="false" applyProtection="false">
      <alignment horizontal="general" vertical="bottom" textRotation="0" wrapText="false" indent="0" shrinkToFit="false"/>
      <protection locked="true" hidden="false"/>
    </xf>
    <xf numFmtId="164" fontId="9" fillId="2" borderId="0" xfId="0" applyFont="true" applyBorder="false" applyAlignment="false" applyProtection="false">
      <alignment horizontal="general" vertical="bottom" textRotation="0" wrapText="false" indent="0" shrinkToFit="false"/>
      <protection locked="true" hidden="false"/>
    </xf>
    <xf numFmtId="167" fontId="4" fillId="2" borderId="0" xfId="0" applyFont="true" applyBorder="false" applyAlignment="false" applyProtection="false">
      <alignment horizontal="general" vertical="bottom" textRotation="0" wrapText="false" indent="0" shrinkToFit="false"/>
      <protection locked="true" hidden="false"/>
    </xf>
    <xf numFmtId="166" fontId="10" fillId="2" borderId="0" xfId="0" applyFont="true" applyBorder="false" applyAlignment="false" applyProtection="false">
      <alignment horizontal="general" vertical="bottom" textRotation="0" wrapText="false" indent="0" shrinkToFit="false"/>
      <protection locked="true" hidden="false"/>
    </xf>
    <xf numFmtId="164" fontId="0" fillId="8" borderId="0" xfId="0" applyFont="false" applyBorder="false" applyAlignment="false" applyProtection="false">
      <alignment horizontal="general" vertical="bottom" textRotation="0" wrapText="false" indent="0" shrinkToFit="false"/>
      <protection locked="true" hidden="false"/>
    </xf>
    <xf numFmtId="167" fontId="4" fillId="2" borderId="2" xfId="0" applyFont="true" applyBorder="true" applyAlignment="false" applyProtection="false">
      <alignment horizontal="general" vertical="bottom" textRotation="0" wrapText="false" indent="0" shrinkToFit="false"/>
      <protection locked="true" hidden="false"/>
    </xf>
    <xf numFmtId="165" fontId="4" fillId="2" borderId="2" xfId="19" applyFont="true" applyBorder="true" applyAlignment="true" applyProtection="true">
      <alignment horizontal="general" vertical="bottom" textRotation="0" wrapText="false" indent="0" shrinkToFit="false"/>
      <protection locked="true" hidden="false"/>
    </xf>
    <xf numFmtId="164" fontId="0" fillId="9" borderId="0" xfId="0" applyFont="false" applyBorder="false" applyAlignment="true" applyProtection="false">
      <alignment horizontal="center" vertical="bottom" textRotation="0" wrapText="false" indent="0" shrinkToFit="false"/>
      <protection locked="true" hidden="false"/>
    </xf>
    <xf numFmtId="167" fontId="0" fillId="9" borderId="0" xfId="0" applyFont="false" applyBorder="false" applyAlignment="false" applyProtection="false">
      <alignment horizontal="general" vertical="bottom" textRotation="0" wrapText="false" indent="0" shrinkToFit="false"/>
      <protection locked="true" hidden="false"/>
    </xf>
    <xf numFmtId="167" fontId="9" fillId="2" borderId="0" xfId="0" applyFont="true" applyBorder="false" applyAlignment="false" applyProtection="false">
      <alignment horizontal="general" vertical="bottom" textRotation="0" wrapText="false" indent="0" shrinkToFit="false"/>
      <protection locked="true" hidden="false"/>
    </xf>
    <xf numFmtId="164" fontId="0" fillId="3" borderId="0" xfId="0" applyFont="false" applyBorder="false" applyAlignment="true" applyProtection="false">
      <alignment horizontal="center" vertical="bottom" textRotation="0" wrapText="false" indent="0" shrinkToFit="false"/>
      <protection locked="true" hidden="false"/>
    </xf>
    <xf numFmtId="167" fontId="0" fillId="3" borderId="0" xfId="0" applyFont="false" applyBorder="false" applyAlignment="false" applyProtection="false">
      <alignment horizontal="general" vertical="bottom" textRotation="0" wrapText="false" indent="0" shrinkToFit="false"/>
      <protection locked="true" hidden="false"/>
    </xf>
    <xf numFmtId="167" fontId="0" fillId="6" borderId="0" xfId="0" applyFont="false" applyBorder="false" applyAlignment="false" applyProtection="false">
      <alignment horizontal="general" vertical="bottom" textRotation="0" wrapText="false" indent="0" shrinkToFit="false"/>
      <protection locked="true" hidden="false"/>
    </xf>
    <xf numFmtId="164" fontId="0" fillId="20" borderId="0" xfId="0" applyFont="true" applyBorder="false" applyAlignment="true" applyProtection="false">
      <alignment horizontal="center" vertical="bottom" textRotation="0" wrapText="false" indent="0" shrinkToFit="false"/>
      <protection locked="true" hidden="false"/>
    </xf>
    <xf numFmtId="164" fontId="6" fillId="0" borderId="0" xfId="0" applyFont="true" applyBorder="false" applyAlignment="true" applyProtection="false">
      <alignment horizontal="left" vertical="bottom" textRotation="0" wrapText="false" indent="0" shrinkToFit="false"/>
      <protection locked="true" hidden="false"/>
    </xf>
    <xf numFmtId="164" fontId="0" fillId="2" borderId="0" xfId="0" applyFont="true" applyBorder="false" applyAlignment="false" applyProtection="fals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8FAADC"/>
      <rgbColor rgb="FF993366"/>
      <rgbColor rgb="FFFFFFCC"/>
      <rgbColor rgb="FFDAE3F3"/>
      <rgbColor rgb="FF660066"/>
      <rgbColor rgb="FFFF8080"/>
      <rgbColor rgb="FF0066CC"/>
      <rgbColor rgb="FFBDD7EE"/>
      <rgbColor rgb="FF000080"/>
      <rgbColor rgb="FFFF00FF"/>
      <rgbColor rgb="FFFFFF00"/>
      <rgbColor rgb="FF00FFFF"/>
      <rgbColor rgb="FF800080"/>
      <rgbColor rgb="FF800000"/>
      <rgbColor rgb="FF008080"/>
      <rgbColor rgb="FF0000FF"/>
      <rgbColor rgb="FF00CCFF"/>
      <rgbColor rgb="FFCCFFFF"/>
      <rgbColor rgb="FFA9D18E"/>
      <rgbColor rgb="FFFFD966"/>
      <rgbColor rgb="FF9DC3E6"/>
      <rgbColor rgb="FFF4B183"/>
      <rgbColor rgb="FFB4C7E7"/>
      <rgbColor rgb="FFF8CBAD"/>
      <rgbColor rgb="FF3366FF"/>
      <rgbColor rgb="FF33CCCC"/>
      <rgbColor rgb="FF92D050"/>
      <rgbColor rgb="FFFFC000"/>
      <rgbColor rgb="FFFF9900"/>
      <rgbColor rgb="FFED7D31"/>
      <rgbColor rgb="FF666699"/>
      <rgbColor rgb="FFAFABAB"/>
      <rgbColor rgb="FF003366"/>
      <rgbColor rgb="FF70AD47"/>
      <rgbColor rgb="FF0D0D0D"/>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sharedStrings" Target="sharedStrings.xml"/>
</Relationships>
</file>

<file path=xl/drawings/_rels/drawing3.xml.rels><?xml version="1.0" encoding="UTF-8"?>
<Relationships xmlns="http://schemas.openxmlformats.org/package/2006/relationships"><Relationship Id="rId1" Type="http://schemas.openxmlformats.org/officeDocument/2006/relationships/image" Target="../media/image10.jpe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8</xdr:col>
      <xdr:colOff>66600</xdr:colOff>
      <xdr:row>313</xdr:row>
      <xdr:rowOff>123840</xdr:rowOff>
    </xdr:from>
    <xdr:to>
      <xdr:col>8</xdr:col>
      <xdr:colOff>1256040</xdr:colOff>
      <xdr:row>314</xdr:row>
      <xdr:rowOff>122760</xdr:rowOff>
    </xdr:to>
    <xdr:sp>
      <xdr:nvSpPr>
        <xdr:cNvPr id="0" name="CustomShape 1"/>
        <xdr:cNvSpPr/>
      </xdr:nvSpPr>
      <xdr:spPr>
        <a:xfrm>
          <a:off x="6030360" y="60029640"/>
          <a:ext cx="1189440" cy="189360"/>
        </a:xfrm>
        <a:custGeom>
          <a:avLst/>
          <a:gdLst/>
          <a:ahLst/>
          <a:rect l="l" t="t" r="r" b="b"/>
          <a:pathLst>
            <a:path w="21600" h="21600">
              <a:moveTo>
                <a:pt x="0" y="0"/>
              </a:moveTo>
              <a:lnTo>
                <a:pt x="21600" y="21600"/>
              </a:lnTo>
            </a:path>
          </a:pathLst>
        </a:custGeom>
        <a:noFill/>
        <a:ln>
          <a:noFill/>
        </a:ln>
      </xdr:spPr>
      <xdr:style>
        <a:lnRef idx="1">
          <a:schemeClr val="accent1"/>
        </a:lnRef>
        <a:fillRef idx="0">
          <a:schemeClr val="accent1"/>
        </a:fillRef>
        <a:effectRef idx="0">
          <a:schemeClr val="accent1"/>
        </a:effectRef>
        <a:fontRef idx="minor"/>
      </xdr:style>
    </xdr:sp>
    <xdr:clientData/>
  </xdr:twoCellAnchor>
  <xdr:twoCellAnchor editAs="twoCell">
    <xdr:from>
      <xdr:col>8</xdr:col>
      <xdr:colOff>66600</xdr:colOff>
      <xdr:row>32</xdr:row>
      <xdr:rowOff>65880</xdr:rowOff>
    </xdr:from>
    <xdr:to>
      <xdr:col>9</xdr:col>
      <xdr:colOff>589320</xdr:colOff>
      <xdr:row>32</xdr:row>
      <xdr:rowOff>93240</xdr:rowOff>
    </xdr:to>
    <xdr:sp>
      <xdr:nvSpPr>
        <xdr:cNvPr id="1" name="CustomShape 1"/>
        <xdr:cNvSpPr/>
      </xdr:nvSpPr>
      <xdr:spPr>
        <a:xfrm flipV="1">
          <a:off x="6030360" y="6212520"/>
          <a:ext cx="1898640" cy="27360"/>
        </a:xfrm>
        <a:custGeom>
          <a:avLst/>
          <a:gdLst/>
          <a:ahLst/>
          <a:rect l="l" t="t" r="r" b="b"/>
          <a:pathLst>
            <a:path w="21600" h="21600">
              <a:moveTo>
                <a:pt x="0" y="0"/>
              </a:moveTo>
              <a:lnTo>
                <a:pt x="21600" y="21600"/>
              </a:lnTo>
            </a:path>
          </a:pathLst>
        </a:custGeom>
        <a:noFill/>
        <a:ln>
          <a:noFill/>
        </a:ln>
      </xdr:spPr>
      <xdr:style>
        <a:lnRef idx="1">
          <a:schemeClr val="accent1"/>
        </a:lnRef>
        <a:fillRef idx="0">
          <a:schemeClr val="accent1"/>
        </a:fillRef>
        <a:effectRef idx="0">
          <a:schemeClr val="accent1"/>
        </a:effectRef>
        <a:fontRef idx="minor"/>
      </xdr:style>
    </xdr:sp>
    <xdr:clientData/>
  </xdr:twoCellAnchor>
  <xdr:twoCellAnchor editAs="twoCell">
    <xdr:from>
      <xdr:col>8</xdr:col>
      <xdr:colOff>133200</xdr:colOff>
      <xdr:row>48</xdr:row>
      <xdr:rowOff>46080</xdr:rowOff>
    </xdr:from>
    <xdr:to>
      <xdr:col>9</xdr:col>
      <xdr:colOff>675000</xdr:colOff>
      <xdr:row>48</xdr:row>
      <xdr:rowOff>121320</xdr:rowOff>
    </xdr:to>
    <xdr:sp>
      <xdr:nvSpPr>
        <xdr:cNvPr id="2" name="CustomShape 1"/>
        <xdr:cNvSpPr/>
      </xdr:nvSpPr>
      <xdr:spPr>
        <a:xfrm flipV="1">
          <a:off x="6096960" y="9240840"/>
          <a:ext cx="1917720" cy="75240"/>
        </a:xfrm>
        <a:custGeom>
          <a:avLst/>
          <a:gdLst/>
          <a:ahLst/>
          <a:rect l="l" t="t" r="r" b="b"/>
          <a:pathLst>
            <a:path w="21600" h="21600">
              <a:moveTo>
                <a:pt x="0" y="0"/>
              </a:moveTo>
              <a:lnTo>
                <a:pt x="21600" y="21600"/>
              </a:lnTo>
            </a:path>
          </a:pathLst>
        </a:custGeom>
        <a:noFill/>
        <a:ln>
          <a:noFill/>
        </a:ln>
      </xdr:spPr>
      <xdr:style>
        <a:lnRef idx="1">
          <a:schemeClr val="accent1"/>
        </a:lnRef>
        <a:fillRef idx="0">
          <a:schemeClr val="accent1"/>
        </a:fillRef>
        <a:effectRef idx="0">
          <a:schemeClr val="accent1"/>
        </a:effectRef>
        <a:fontRef idx="minor"/>
      </xdr:style>
    </xdr:sp>
    <xdr:clientData/>
  </xdr:twoCellAnchor>
  <xdr:twoCellAnchor editAs="twoCell">
    <xdr:from>
      <xdr:col>8</xdr:col>
      <xdr:colOff>95400</xdr:colOff>
      <xdr:row>30</xdr:row>
      <xdr:rowOff>123120</xdr:rowOff>
    </xdr:from>
    <xdr:to>
      <xdr:col>9</xdr:col>
      <xdr:colOff>579960</xdr:colOff>
      <xdr:row>32</xdr:row>
      <xdr:rowOff>93600</xdr:rowOff>
    </xdr:to>
    <xdr:sp>
      <xdr:nvSpPr>
        <xdr:cNvPr id="3" name="CustomShape 1"/>
        <xdr:cNvSpPr/>
      </xdr:nvSpPr>
      <xdr:spPr>
        <a:xfrm flipV="1">
          <a:off x="6059160" y="5888520"/>
          <a:ext cx="1860480" cy="351360"/>
        </a:xfrm>
        <a:custGeom>
          <a:avLst/>
          <a:gdLst/>
          <a:ahLst/>
          <a:rect l="l" t="t" r="r" b="b"/>
          <a:pathLst>
            <a:path w="21600" h="21600">
              <a:moveTo>
                <a:pt x="0" y="0"/>
              </a:moveTo>
              <a:lnTo>
                <a:pt x="21600" y="21600"/>
              </a:lnTo>
            </a:path>
          </a:pathLst>
        </a:custGeom>
        <a:noFill/>
        <a:ln>
          <a:noFill/>
        </a:ln>
      </xdr:spPr>
      <xdr:style>
        <a:lnRef idx="1">
          <a:schemeClr val="accent1"/>
        </a:lnRef>
        <a:fillRef idx="0">
          <a:schemeClr val="accent1"/>
        </a:fillRef>
        <a:effectRef idx="0">
          <a:schemeClr val="accent1"/>
        </a:effectRef>
        <a:fontRef idx="minor"/>
      </xdr:style>
    </xdr:sp>
    <xdr:clientData/>
  </xdr:twoCellAnchor>
  <xdr:twoCellAnchor editAs="twoCell">
    <xdr:from>
      <xdr:col>11</xdr:col>
      <xdr:colOff>361800</xdr:colOff>
      <xdr:row>122</xdr:row>
      <xdr:rowOff>56520</xdr:rowOff>
    </xdr:from>
    <xdr:to>
      <xdr:col>11</xdr:col>
      <xdr:colOff>513000</xdr:colOff>
      <xdr:row>123</xdr:row>
      <xdr:rowOff>55440</xdr:rowOff>
    </xdr:to>
    <xdr:sp>
      <xdr:nvSpPr>
        <xdr:cNvPr id="4" name="CustomShape 1"/>
        <xdr:cNvSpPr/>
      </xdr:nvSpPr>
      <xdr:spPr>
        <a:xfrm flipV="1">
          <a:off x="9192600" y="23348160"/>
          <a:ext cx="151200" cy="189360"/>
        </a:xfrm>
        <a:custGeom>
          <a:avLst/>
          <a:gdLst/>
          <a:ahLst/>
          <a:rect l="l" t="t" r="r" b="b"/>
          <a:pathLst>
            <a:path w="21600" h="21600">
              <a:moveTo>
                <a:pt x="0" y="0"/>
              </a:moveTo>
              <a:lnTo>
                <a:pt x="21600" y="21600"/>
              </a:lnTo>
            </a:path>
          </a:pathLst>
        </a:custGeom>
        <a:noFill/>
        <a:ln>
          <a:noFill/>
        </a:ln>
      </xdr:spPr>
      <xdr:style>
        <a:lnRef idx="1">
          <a:schemeClr val="accent1"/>
        </a:lnRef>
        <a:fillRef idx="0">
          <a:schemeClr val="accent1"/>
        </a:fillRef>
        <a:effectRef idx="0">
          <a:schemeClr val="accent1"/>
        </a:effectRef>
        <a:fontRef idx="minor"/>
      </xdr:style>
    </xdr:sp>
    <xdr:clientData/>
  </xdr:twoCellAnchor>
  <xdr:twoCellAnchor editAs="twoCell">
    <xdr:from>
      <xdr:col>8</xdr:col>
      <xdr:colOff>85680</xdr:colOff>
      <xdr:row>213</xdr:row>
      <xdr:rowOff>181080</xdr:rowOff>
    </xdr:from>
    <xdr:to>
      <xdr:col>8</xdr:col>
      <xdr:colOff>1170360</xdr:colOff>
      <xdr:row>221</xdr:row>
      <xdr:rowOff>103680</xdr:rowOff>
    </xdr:to>
    <xdr:sp>
      <xdr:nvSpPr>
        <xdr:cNvPr id="5" name="CustomShape 1"/>
        <xdr:cNvSpPr/>
      </xdr:nvSpPr>
      <xdr:spPr>
        <a:xfrm>
          <a:off x="6049440" y="40935240"/>
          <a:ext cx="1084680" cy="1446480"/>
        </a:xfrm>
        <a:prstGeom prst="bracePair">
          <a:avLst>
            <a:gd name="adj" fmla="val 8333"/>
          </a:avLst>
        </a:prstGeom>
        <a:noFill/>
        <a:ln>
          <a:noFill/>
        </a:ln>
      </xdr:spPr>
      <xdr:style>
        <a:lnRef idx="1">
          <a:schemeClr val="accent1"/>
        </a:lnRef>
        <a:fillRef idx="0">
          <a:schemeClr val="accent1"/>
        </a:fillRef>
        <a:effectRef idx="0">
          <a:schemeClr val="accent1"/>
        </a:effectRef>
        <a:fontRef idx="minor"/>
      </xdr:style>
    </xdr:sp>
    <xdr:clientData/>
  </xdr:twoCellAnchor>
  <xdr:twoCellAnchor editAs="twoCell">
    <xdr:from>
      <xdr:col>8</xdr:col>
      <xdr:colOff>85680</xdr:colOff>
      <xdr:row>223</xdr:row>
      <xdr:rowOff>9360</xdr:rowOff>
    </xdr:from>
    <xdr:to>
      <xdr:col>8</xdr:col>
      <xdr:colOff>1170360</xdr:colOff>
      <xdr:row>230</xdr:row>
      <xdr:rowOff>122760</xdr:rowOff>
    </xdr:to>
    <xdr:sp>
      <xdr:nvSpPr>
        <xdr:cNvPr id="6" name="CustomShape 1"/>
        <xdr:cNvSpPr/>
      </xdr:nvSpPr>
      <xdr:spPr>
        <a:xfrm>
          <a:off x="6049440" y="42668640"/>
          <a:ext cx="1084680" cy="1446840"/>
        </a:xfrm>
        <a:prstGeom prst="bracePair">
          <a:avLst>
            <a:gd name="adj" fmla="val 8333"/>
          </a:avLst>
        </a:prstGeom>
        <a:noFill/>
        <a:ln>
          <a:noFill/>
        </a:ln>
      </xdr:spPr>
      <xdr:style>
        <a:lnRef idx="1">
          <a:schemeClr val="accent1"/>
        </a:lnRef>
        <a:fillRef idx="0">
          <a:schemeClr val="accent1"/>
        </a:fillRef>
        <a:effectRef idx="0">
          <a:schemeClr val="accent1"/>
        </a:effectRef>
        <a:fontRef idx="minor"/>
      </xdr:style>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twoCell">
    <xdr:from>
      <xdr:col>8</xdr:col>
      <xdr:colOff>133200</xdr:colOff>
      <xdr:row>76</xdr:row>
      <xdr:rowOff>28800</xdr:rowOff>
    </xdr:from>
    <xdr:to>
      <xdr:col>10</xdr:col>
      <xdr:colOff>513360</xdr:colOff>
      <xdr:row>79</xdr:row>
      <xdr:rowOff>93960</xdr:rowOff>
    </xdr:to>
    <xdr:sp>
      <xdr:nvSpPr>
        <xdr:cNvPr id="7" name="CustomShape 1"/>
        <xdr:cNvSpPr/>
      </xdr:nvSpPr>
      <xdr:spPr>
        <a:xfrm>
          <a:off x="6248160" y="14501520"/>
          <a:ext cx="2003040" cy="636840"/>
        </a:xfrm>
        <a:custGeom>
          <a:avLst/>
          <a:gdLst/>
          <a:ahLst/>
          <a:rect l="l" t="t" r="r" b="b"/>
          <a:pathLst>
            <a:path w="21600" h="21600">
              <a:moveTo>
                <a:pt x="0" y="0"/>
              </a:moveTo>
              <a:lnTo>
                <a:pt x="21600" y="21600"/>
              </a:lnTo>
            </a:path>
          </a:pathLst>
        </a:custGeom>
        <a:noFill/>
        <a:ln>
          <a:noFill/>
        </a:ln>
      </xdr:spPr>
      <xdr:style>
        <a:lnRef idx="1">
          <a:schemeClr val="accent1"/>
        </a:lnRef>
        <a:fillRef idx="0">
          <a:schemeClr val="accent1"/>
        </a:fillRef>
        <a:effectRef idx="0">
          <a:schemeClr val="accent1"/>
        </a:effectRef>
        <a:fontRef idx="minor"/>
      </xdr:style>
    </xdr:sp>
    <xdr:clientData/>
  </xdr:twoCellAnchor>
  <xdr:twoCellAnchor editAs="twoCell">
    <xdr:from>
      <xdr:col>8</xdr:col>
      <xdr:colOff>95400</xdr:colOff>
      <xdr:row>81</xdr:row>
      <xdr:rowOff>142920</xdr:rowOff>
    </xdr:from>
    <xdr:to>
      <xdr:col>9</xdr:col>
      <xdr:colOff>694440</xdr:colOff>
      <xdr:row>83</xdr:row>
      <xdr:rowOff>161280</xdr:rowOff>
    </xdr:to>
    <xdr:sp>
      <xdr:nvSpPr>
        <xdr:cNvPr id="8" name="CustomShape 1"/>
        <xdr:cNvSpPr/>
      </xdr:nvSpPr>
      <xdr:spPr>
        <a:xfrm>
          <a:off x="6210360" y="15568200"/>
          <a:ext cx="1410480" cy="399240"/>
        </a:xfrm>
        <a:custGeom>
          <a:avLst/>
          <a:gdLst/>
          <a:ahLst/>
          <a:rect l="l" t="t" r="r" b="b"/>
          <a:pathLst>
            <a:path w="21600" h="21600">
              <a:moveTo>
                <a:pt x="0" y="0"/>
              </a:moveTo>
              <a:lnTo>
                <a:pt x="21600" y="21600"/>
              </a:lnTo>
            </a:path>
          </a:pathLst>
        </a:custGeom>
        <a:noFill/>
        <a:ln>
          <a:noFill/>
        </a:ln>
      </xdr:spPr>
      <xdr:style>
        <a:lnRef idx="1">
          <a:schemeClr val="accent1"/>
        </a:lnRef>
        <a:fillRef idx="0">
          <a:schemeClr val="accent1"/>
        </a:fillRef>
        <a:effectRef idx="0">
          <a:schemeClr val="accent1"/>
        </a:effectRef>
        <a:fontRef idx="minor"/>
      </xdr:style>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twoCell">
    <xdr:from>
      <xdr:col>1</xdr:col>
      <xdr:colOff>225720</xdr:colOff>
      <xdr:row>0</xdr:row>
      <xdr:rowOff>158040</xdr:rowOff>
    </xdr:from>
    <xdr:to>
      <xdr:col>2</xdr:col>
      <xdr:colOff>1043640</xdr:colOff>
      <xdr:row>3</xdr:row>
      <xdr:rowOff>94680</xdr:rowOff>
    </xdr:to>
    <xdr:pic>
      <xdr:nvPicPr>
        <xdr:cNvPr id="9" name="Imagen 1" descr=""/>
        <xdr:cNvPicPr/>
      </xdr:nvPicPr>
      <xdr:blipFill>
        <a:blip r:embed="rId1"/>
        <a:stretch/>
      </xdr:blipFill>
      <xdr:spPr>
        <a:xfrm>
          <a:off x="506160" y="158040"/>
          <a:ext cx="1181880" cy="50796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twoCell">
    <xdr:from>
      <xdr:col>7</xdr:col>
      <xdr:colOff>47160</xdr:colOff>
      <xdr:row>80</xdr:row>
      <xdr:rowOff>131400</xdr:rowOff>
    </xdr:from>
    <xdr:to>
      <xdr:col>8</xdr:col>
      <xdr:colOff>675360</xdr:colOff>
      <xdr:row>82</xdr:row>
      <xdr:rowOff>132840</xdr:rowOff>
    </xdr:to>
    <xdr:sp>
      <xdr:nvSpPr>
        <xdr:cNvPr id="10" name="CustomShape 1"/>
        <xdr:cNvSpPr/>
      </xdr:nvSpPr>
      <xdr:spPr>
        <a:xfrm>
          <a:off x="5265360" y="14990400"/>
          <a:ext cx="1373760" cy="367200"/>
        </a:xfrm>
        <a:custGeom>
          <a:avLst/>
          <a:gdLst/>
          <a:ahLst/>
          <a:rect l="l" t="t" r="r" b="b"/>
          <a:pathLst>
            <a:path w="21600" h="21600">
              <a:moveTo>
                <a:pt x="0" y="0"/>
              </a:moveTo>
              <a:lnTo>
                <a:pt x="21600" y="21600"/>
              </a:lnTo>
            </a:path>
          </a:pathLst>
        </a:custGeom>
        <a:noFill/>
        <a:ln>
          <a:noFill/>
        </a:ln>
      </xdr:spPr>
      <xdr:style>
        <a:lnRef idx="1">
          <a:schemeClr val="accent1"/>
        </a:lnRef>
        <a:fillRef idx="0">
          <a:schemeClr val="accent1"/>
        </a:fillRef>
        <a:effectRef idx="0">
          <a:schemeClr val="accent1"/>
        </a:effectRef>
        <a:fontRef idx="minor"/>
      </xdr:style>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_rels/sheet4.xml.rels><?xml version="1.0" encoding="UTF-8"?>
<Relationships xmlns="http://schemas.openxmlformats.org/package/2006/relationships"><Relationship Id="rId1" Type="http://schemas.openxmlformats.org/officeDocument/2006/relationships/drawing" Target="../drawings/drawing3.xml"/>
</Relationships>
</file>

<file path=xl/worksheets/_rels/sheet6.xml.rels><?xml version="1.0" encoding="UTF-8"?>
<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C543"/>
  <sheetViews>
    <sheetView showFormulas="false" showGridLines="true" showRowColHeaders="true" showZeros="true" rightToLeft="false" tabSelected="false" showOutlineSymbols="true" defaultGridColor="true" view="normal" topLeftCell="A391" colorId="64" zoomScale="100" zoomScaleNormal="100" zoomScalePageLayoutView="100" workbookViewId="0">
      <selection pane="topLeft" activeCell="B157" activeCellId="0" sqref="B157"/>
    </sheetView>
  </sheetViews>
  <sheetFormatPr defaultColWidth="10.578125" defaultRowHeight="15" zeroHeight="false" outlineLevelRow="0" outlineLevelCol="0"/>
  <cols>
    <col collapsed="false" customWidth="true" hidden="false" outlineLevel="0" max="9" min="9" style="0" width="19.5"/>
  </cols>
  <sheetData>
    <row r="1" customFormat="false" ht="16" hidden="false" customHeight="false" outlineLevel="0" collapsed="false">
      <c r="A1" s="1"/>
      <c r="B1" s="1"/>
      <c r="C1" s="1"/>
      <c r="D1" s="1"/>
      <c r="E1" s="1"/>
      <c r="F1" s="1"/>
      <c r="G1" s="1"/>
      <c r="H1" s="1"/>
      <c r="I1" s="1"/>
      <c r="J1" s="1"/>
      <c r="K1" s="1"/>
      <c r="L1" s="1"/>
      <c r="M1" s="1"/>
      <c r="N1" s="1"/>
      <c r="O1" s="1"/>
      <c r="P1" s="1"/>
      <c r="Q1" s="1"/>
      <c r="R1" s="1"/>
    </row>
    <row r="2" customFormat="false" ht="16" hidden="false" customHeight="false" outlineLevel="0" collapsed="false">
      <c r="A2" s="1"/>
      <c r="B2" s="2" t="s">
        <v>0</v>
      </c>
      <c r="C2" s="2"/>
      <c r="D2" s="2"/>
      <c r="E2" s="1"/>
      <c r="F2" s="1"/>
      <c r="G2" s="1"/>
      <c r="H2" s="1"/>
      <c r="I2" s="1"/>
      <c r="J2" s="1"/>
      <c r="K2" s="1"/>
      <c r="L2" s="1"/>
      <c r="M2" s="1"/>
      <c r="N2" s="1"/>
      <c r="O2" s="1"/>
      <c r="P2" s="1"/>
      <c r="Q2" s="1"/>
      <c r="R2" s="1"/>
    </row>
    <row r="3" customFormat="false" ht="15" hidden="false" customHeight="false" outlineLevel="0" collapsed="false">
      <c r="A3" s="1"/>
      <c r="B3" s="1"/>
      <c r="C3" s="1"/>
      <c r="D3" s="1"/>
      <c r="E3" s="1"/>
      <c r="F3" s="1"/>
      <c r="G3" s="1"/>
      <c r="H3" s="1"/>
      <c r="I3" s="1"/>
      <c r="J3" s="1"/>
      <c r="K3" s="1"/>
      <c r="L3" s="1"/>
      <c r="M3" s="1"/>
      <c r="N3" s="1"/>
      <c r="O3" s="1"/>
      <c r="P3" s="1"/>
      <c r="Q3" s="1"/>
      <c r="R3" s="1"/>
    </row>
    <row r="4" customFormat="false" ht="15" hidden="false" customHeight="false" outlineLevel="0" collapsed="false">
      <c r="A4" s="1"/>
      <c r="B4" s="3" t="s">
        <v>1</v>
      </c>
      <c r="C4" s="3"/>
      <c r="D4" s="3"/>
      <c r="E4" s="3"/>
      <c r="F4" s="3"/>
      <c r="G4" s="1"/>
      <c r="H4" s="1"/>
      <c r="I4" s="1"/>
      <c r="J4" s="1"/>
      <c r="K4" s="1"/>
      <c r="L4" s="1"/>
      <c r="M4" s="1"/>
      <c r="N4" s="1"/>
      <c r="O4" s="1"/>
      <c r="P4" s="1"/>
      <c r="Q4" s="1"/>
      <c r="R4" s="1"/>
      <c r="S4" s="1"/>
    </row>
    <row r="5" customFormat="false" ht="15" hidden="false" customHeight="false" outlineLevel="0" collapsed="false">
      <c r="A5" s="1"/>
      <c r="B5" s="3" t="s">
        <v>2</v>
      </c>
      <c r="C5" s="3"/>
      <c r="D5" s="3"/>
      <c r="E5" s="3"/>
      <c r="F5" s="3" t="s">
        <v>3</v>
      </c>
      <c r="G5" s="1"/>
      <c r="H5" s="1"/>
      <c r="I5" s="1"/>
      <c r="J5" s="1"/>
      <c r="K5" s="1"/>
      <c r="L5" s="1"/>
      <c r="M5" s="1"/>
      <c r="N5" s="1"/>
      <c r="O5" s="1"/>
      <c r="P5" s="1"/>
      <c r="Q5" s="1"/>
      <c r="R5" s="1"/>
      <c r="S5" s="1"/>
    </row>
    <row r="6" customFormat="false" ht="15" hidden="false" customHeight="false" outlineLevel="0" collapsed="false">
      <c r="A6" s="1"/>
      <c r="B6" s="3" t="s">
        <v>4</v>
      </c>
      <c r="C6" s="3"/>
      <c r="D6" s="3"/>
      <c r="E6" s="3"/>
      <c r="F6" s="3" t="s">
        <v>5</v>
      </c>
      <c r="G6" s="1"/>
      <c r="H6" s="1"/>
      <c r="I6" s="1"/>
      <c r="J6" s="1"/>
      <c r="K6" s="1"/>
      <c r="L6" s="1"/>
      <c r="M6" s="1"/>
      <c r="N6" s="1"/>
      <c r="O6" s="1"/>
      <c r="P6" s="1"/>
      <c r="Q6" s="1"/>
      <c r="R6" s="1"/>
      <c r="S6" s="1"/>
    </row>
    <row r="7" customFormat="false" ht="15" hidden="false" customHeight="false" outlineLevel="0" collapsed="false">
      <c r="A7" s="1"/>
      <c r="B7" s="3" t="s">
        <v>6</v>
      </c>
      <c r="C7" s="3"/>
      <c r="D7" s="3"/>
      <c r="E7" s="3"/>
      <c r="F7" s="3" t="s">
        <v>7</v>
      </c>
      <c r="G7" s="1"/>
      <c r="H7" s="1"/>
      <c r="I7" s="1"/>
      <c r="J7" s="1"/>
      <c r="K7" s="1"/>
      <c r="L7" s="1"/>
      <c r="M7" s="1"/>
      <c r="N7" s="1"/>
      <c r="O7" s="1"/>
      <c r="P7" s="1"/>
      <c r="Q7" s="1"/>
      <c r="R7" s="1"/>
      <c r="S7" s="1"/>
    </row>
    <row r="8" customFormat="false" ht="15" hidden="false" customHeight="false" outlineLevel="0" collapsed="false">
      <c r="A8" s="1"/>
      <c r="B8" s="1"/>
      <c r="C8" s="1"/>
      <c r="D8" s="1"/>
      <c r="E8" s="1"/>
      <c r="F8" s="1"/>
      <c r="G8" s="1"/>
      <c r="H8" s="1"/>
      <c r="I8" s="1"/>
      <c r="J8" s="1"/>
      <c r="K8" s="1"/>
      <c r="L8" s="1"/>
      <c r="M8" s="1"/>
      <c r="N8" s="1"/>
      <c r="O8" s="1"/>
      <c r="P8" s="1"/>
      <c r="Q8" s="1"/>
      <c r="R8" s="1"/>
    </row>
    <row r="9" customFormat="false" ht="15" hidden="false" customHeight="false" outlineLevel="0" collapsed="false">
      <c r="A9" s="1"/>
      <c r="B9" s="1" t="s">
        <v>8</v>
      </c>
      <c r="C9" s="1"/>
      <c r="D9" s="1"/>
      <c r="E9" s="1"/>
      <c r="F9" s="1"/>
      <c r="G9" s="1"/>
      <c r="H9" s="1"/>
      <c r="I9" s="1"/>
      <c r="J9" s="1"/>
      <c r="K9" s="1"/>
      <c r="L9" s="1"/>
      <c r="M9" s="1"/>
      <c r="N9" s="1"/>
      <c r="O9" s="1"/>
      <c r="P9" s="1"/>
      <c r="Q9" s="1"/>
      <c r="R9" s="1"/>
    </row>
    <row r="10" customFormat="false" ht="15" hidden="false" customHeight="false" outlineLevel="0" collapsed="false">
      <c r="A10" s="1"/>
      <c r="B10" s="1" t="s">
        <v>9</v>
      </c>
      <c r="C10" s="1"/>
      <c r="D10" s="1"/>
      <c r="E10" s="1"/>
      <c r="F10" s="1"/>
      <c r="G10" s="1"/>
      <c r="H10" s="1"/>
      <c r="I10" s="1"/>
      <c r="J10" s="1"/>
      <c r="K10" s="1"/>
      <c r="L10" s="1"/>
      <c r="M10" s="1"/>
      <c r="N10" s="1"/>
      <c r="O10" s="1"/>
      <c r="P10" s="1"/>
      <c r="Q10" s="1"/>
      <c r="R10" s="1"/>
    </row>
    <row r="11" customFormat="false" ht="15" hidden="false" customHeight="false" outlineLevel="0" collapsed="false">
      <c r="A11" s="1"/>
      <c r="B11" s="1" t="s">
        <v>10</v>
      </c>
      <c r="C11" s="1"/>
      <c r="D11" s="1"/>
      <c r="E11" s="1"/>
      <c r="F11" s="1"/>
      <c r="G11" s="1"/>
      <c r="H11" s="1"/>
      <c r="I11" s="1"/>
      <c r="J11" s="1"/>
      <c r="K11" s="1"/>
      <c r="L11" s="1"/>
      <c r="M11" s="1"/>
      <c r="N11" s="1"/>
      <c r="O11" s="1"/>
      <c r="P11" s="1"/>
      <c r="Q11" s="1"/>
      <c r="R11" s="1"/>
    </row>
    <row r="12" customFormat="false" ht="15" hidden="false" customHeight="false" outlineLevel="0" collapsed="false">
      <c r="A12" s="1"/>
      <c r="B12" s="1" t="s">
        <v>11</v>
      </c>
      <c r="C12" s="1"/>
      <c r="D12" s="1"/>
      <c r="E12" s="1"/>
      <c r="F12" s="1"/>
      <c r="G12" s="1"/>
      <c r="H12" s="1"/>
      <c r="I12" s="1"/>
      <c r="J12" s="1"/>
      <c r="K12" s="1"/>
      <c r="L12" s="1"/>
      <c r="M12" s="1"/>
      <c r="N12" s="1"/>
      <c r="O12" s="1"/>
      <c r="P12" s="1"/>
      <c r="Q12" s="1"/>
      <c r="R12" s="1"/>
    </row>
    <row r="13" customFormat="false" ht="15" hidden="false" customHeight="false" outlineLevel="0" collapsed="false">
      <c r="A13" s="1"/>
      <c r="B13" s="1" t="s">
        <v>12</v>
      </c>
      <c r="C13" s="1"/>
      <c r="D13" s="1"/>
      <c r="E13" s="1"/>
      <c r="F13" s="1"/>
      <c r="G13" s="1"/>
      <c r="H13" s="1"/>
      <c r="I13" s="1"/>
      <c r="J13" s="1"/>
      <c r="K13" s="1"/>
      <c r="L13" s="1"/>
      <c r="M13" s="1"/>
      <c r="N13" s="1"/>
      <c r="O13" s="1"/>
      <c r="P13" s="1"/>
      <c r="Q13" s="1"/>
      <c r="R13" s="1"/>
    </row>
    <row r="14" customFormat="false" ht="15" hidden="false" customHeight="false" outlineLevel="0" collapsed="false">
      <c r="A14" s="1"/>
      <c r="B14" s="1"/>
      <c r="C14" s="1"/>
      <c r="D14" s="1"/>
      <c r="E14" s="1"/>
      <c r="F14" s="1"/>
      <c r="G14" s="1"/>
      <c r="H14" s="1"/>
      <c r="I14" s="1"/>
      <c r="J14" s="1"/>
      <c r="K14" s="1"/>
      <c r="L14" s="1"/>
      <c r="M14" s="1"/>
      <c r="N14" s="1"/>
      <c r="O14" s="1"/>
      <c r="P14" s="1"/>
      <c r="Q14" s="1"/>
      <c r="R14" s="1"/>
    </row>
    <row r="15" customFormat="false" ht="15" hidden="false" customHeight="false" outlineLevel="0" collapsed="false">
      <c r="A15" s="1"/>
      <c r="B15" s="4"/>
      <c r="C15" s="4" t="s">
        <v>13</v>
      </c>
      <c r="D15" s="4" t="s">
        <v>14</v>
      </c>
      <c r="E15" s="4"/>
      <c r="F15" s="4"/>
      <c r="G15" s="5"/>
      <c r="H15" s="4" t="s">
        <v>15</v>
      </c>
      <c r="I15" s="4" t="s">
        <v>16</v>
      </c>
      <c r="J15" s="1"/>
      <c r="K15" s="6" t="s">
        <v>17</v>
      </c>
      <c r="L15" s="1"/>
      <c r="M15" s="1"/>
      <c r="N15" s="1"/>
      <c r="O15" s="1"/>
      <c r="P15" s="1"/>
      <c r="Q15" s="1"/>
      <c r="R15" s="1"/>
    </row>
    <row r="16" customFormat="false" ht="15" hidden="false" customHeight="false" outlineLevel="0" collapsed="false">
      <c r="A16" s="1"/>
      <c r="B16" s="7" t="s">
        <v>18</v>
      </c>
      <c r="C16" s="7" t="n">
        <v>218</v>
      </c>
      <c r="D16" s="8" t="s">
        <v>19</v>
      </c>
      <c r="E16" s="8"/>
      <c r="F16" s="8"/>
      <c r="G16" s="8"/>
      <c r="H16" s="1" t="n">
        <v>45000</v>
      </c>
      <c r="I16" s="1"/>
      <c r="J16" s="1"/>
      <c r="K16" s="1"/>
      <c r="L16" s="1"/>
      <c r="M16" s="1"/>
      <c r="N16" s="1"/>
      <c r="O16" s="1"/>
      <c r="P16" s="1"/>
      <c r="Q16" s="1"/>
      <c r="R16" s="1"/>
    </row>
    <row r="17" customFormat="false" ht="15" hidden="false" customHeight="false" outlineLevel="0" collapsed="false">
      <c r="A17" s="1"/>
      <c r="B17" s="7" t="s">
        <v>18</v>
      </c>
      <c r="C17" s="7" t="n">
        <v>572</v>
      </c>
      <c r="D17" s="8" t="s">
        <v>20</v>
      </c>
      <c r="E17" s="8"/>
      <c r="F17" s="8"/>
      <c r="G17" s="8"/>
      <c r="H17" s="1" t="n">
        <v>40000</v>
      </c>
      <c r="I17" s="1"/>
      <c r="J17" s="1"/>
      <c r="K17" s="1" t="s">
        <v>21</v>
      </c>
      <c r="L17" s="1" t="n">
        <f aca="false">+H16</f>
        <v>45000</v>
      </c>
      <c r="M17" s="9" t="n">
        <f aca="false">L17/$L$21</f>
        <v>0.45</v>
      </c>
      <c r="N17" s="1"/>
      <c r="O17" s="1"/>
      <c r="P17" s="1"/>
      <c r="Q17" s="1"/>
      <c r="R17" s="1"/>
    </row>
    <row r="18" customFormat="false" ht="15" hidden="false" customHeight="false" outlineLevel="0" collapsed="false">
      <c r="A18" s="1"/>
      <c r="B18" s="7" t="s">
        <v>18</v>
      </c>
      <c r="C18" s="7" t="n">
        <v>211</v>
      </c>
      <c r="D18" s="8" t="s">
        <v>22</v>
      </c>
      <c r="E18" s="8"/>
      <c r="F18" s="8"/>
      <c r="G18" s="8"/>
      <c r="H18" s="1" t="n">
        <v>85000</v>
      </c>
      <c r="I18" s="1"/>
      <c r="J18" s="1"/>
      <c r="K18" s="1" t="s">
        <v>23</v>
      </c>
      <c r="L18" s="1" t="n">
        <f aca="false">+H17</f>
        <v>40000</v>
      </c>
      <c r="M18" s="9" t="n">
        <f aca="false">L18/$L$21</f>
        <v>0.4</v>
      </c>
      <c r="N18" s="1"/>
      <c r="O18" s="1"/>
      <c r="P18" s="1"/>
      <c r="Q18" s="1"/>
      <c r="R18" s="1"/>
    </row>
    <row r="19" customFormat="false" ht="15" hidden="false" customHeight="false" outlineLevel="0" collapsed="false">
      <c r="A19" s="1"/>
      <c r="B19" s="7" t="s">
        <v>24</v>
      </c>
      <c r="C19" s="7" t="n">
        <v>170</v>
      </c>
      <c r="D19" s="8" t="s">
        <v>25</v>
      </c>
      <c r="E19" s="8"/>
      <c r="F19" s="8"/>
      <c r="G19" s="8"/>
      <c r="H19" s="1"/>
      <c r="I19" s="1" t="n">
        <v>60000</v>
      </c>
      <c r="J19" s="1"/>
      <c r="K19" s="1" t="s">
        <v>26</v>
      </c>
      <c r="L19" s="1" t="n">
        <f aca="false">+H18-I19-I20</f>
        <v>15000</v>
      </c>
      <c r="M19" s="9" t="n">
        <f aca="false">L19/$L$21</f>
        <v>0.15</v>
      </c>
      <c r="N19" s="1"/>
      <c r="O19" s="1"/>
      <c r="P19" s="1"/>
      <c r="Q19" s="1"/>
      <c r="R19" s="1"/>
    </row>
    <row r="20" customFormat="false" ht="15" hidden="false" customHeight="false" outlineLevel="0" collapsed="false">
      <c r="A20" s="1"/>
      <c r="B20" s="7" t="s">
        <v>24</v>
      </c>
      <c r="C20" s="7" t="n">
        <v>520</v>
      </c>
      <c r="D20" s="8" t="s">
        <v>27</v>
      </c>
      <c r="E20" s="8"/>
      <c r="F20" s="8"/>
      <c r="G20" s="8"/>
      <c r="H20" s="1"/>
      <c r="I20" s="1" t="n">
        <v>10000</v>
      </c>
      <c r="J20" s="1"/>
      <c r="K20" s="1"/>
      <c r="L20" s="1"/>
      <c r="M20" s="1"/>
      <c r="N20" s="1"/>
      <c r="O20" s="1"/>
      <c r="P20" s="1"/>
      <c r="Q20" s="1"/>
      <c r="R20" s="1"/>
    </row>
    <row r="21" customFormat="false" ht="16" hidden="false" customHeight="false" outlineLevel="0" collapsed="false">
      <c r="A21" s="1"/>
      <c r="B21" s="7" t="s">
        <v>24</v>
      </c>
      <c r="C21" s="7" t="n">
        <v>100</v>
      </c>
      <c r="D21" s="8" t="s">
        <v>28</v>
      </c>
      <c r="E21" s="8"/>
      <c r="F21" s="8"/>
      <c r="G21" s="8"/>
      <c r="H21" s="1"/>
      <c r="I21" s="1" t="n">
        <v>100000</v>
      </c>
      <c r="J21" s="1"/>
      <c r="K21" s="10" t="s">
        <v>29</v>
      </c>
      <c r="L21" s="10" t="n">
        <v>100000</v>
      </c>
      <c r="M21" s="11" t="n">
        <f aca="false">SUM(M17:M19)</f>
        <v>1</v>
      </c>
      <c r="N21" s="1"/>
      <c r="O21" s="1"/>
      <c r="P21" s="1"/>
      <c r="Q21" s="1"/>
      <c r="R21" s="1"/>
    </row>
    <row r="22" customFormat="false" ht="16" hidden="false" customHeight="false" outlineLevel="0" collapsed="false">
      <c r="A22" s="1"/>
      <c r="B22" s="1"/>
      <c r="C22" s="1"/>
      <c r="D22" s="1"/>
      <c r="E22" s="1"/>
      <c r="F22" s="1"/>
      <c r="G22" s="1"/>
      <c r="H22" s="1"/>
      <c r="I22" s="1"/>
      <c r="J22" s="1"/>
      <c r="K22" s="1"/>
      <c r="L22" s="1"/>
      <c r="M22" s="1"/>
      <c r="N22" s="1"/>
      <c r="O22" s="1"/>
      <c r="P22" s="1"/>
      <c r="Q22" s="1"/>
      <c r="R22" s="1"/>
    </row>
    <row r="23" customFormat="false" ht="15" hidden="false" customHeight="false" outlineLevel="0" collapsed="false">
      <c r="A23" s="1"/>
      <c r="B23" s="1"/>
      <c r="C23" s="1"/>
      <c r="D23" s="1"/>
      <c r="E23" s="1"/>
      <c r="F23" s="1"/>
      <c r="G23" s="1"/>
      <c r="H23" s="1"/>
      <c r="I23" s="1"/>
      <c r="J23" s="1"/>
      <c r="K23" s="1"/>
      <c r="L23" s="1"/>
      <c r="M23" s="1"/>
      <c r="N23" s="1"/>
      <c r="O23" s="1"/>
      <c r="P23" s="1"/>
      <c r="Q23" s="1"/>
      <c r="R23" s="1"/>
    </row>
    <row r="24" customFormat="false" ht="15" hidden="false" customHeight="false" outlineLevel="0" collapsed="false">
      <c r="A24" s="1"/>
      <c r="B24" s="1"/>
      <c r="C24" s="1"/>
      <c r="D24" s="1"/>
      <c r="E24" s="1"/>
      <c r="F24" s="1"/>
      <c r="G24" s="1"/>
      <c r="H24" s="1"/>
      <c r="I24" s="1"/>
      <c r="J24" s="1"/>
      <c r="K24" s="1"/>
      <c r="L24" s="1"/>
      <c r="M24" s="1"/>
      <c r="N24" s="1"/>
      <c r="O24" s="1"/>
      <c r="P24" s="1"/>
      <c r="Q24" s="1"/>
      <c r="R24" s="1"/>
    </row>
    <row r="25" customFormat="false" ht="15" hidden="false" customHeight="false" outlineLevel="0" collapsed="false">
      <c r="A25" s="1"/>
      <c r="B25" s="1" t="s">
        <v>8</v>
      </c>
      <c r="C25" s="1"/>
      <c r="D25" s="1"/>
      <c r="E25" s="1"/>
      <c r="F25" s="1"/>
      <c r="G25" s="1"/>
      <c r="H25" s="1"/>
      <c r="I25" s="1"/>
      <c r="J25" s="1"/>
      <c r="K25" s="1"/>
      <c r="L25" s="1"/>
      <c r="M25" s="1"/>
      <c r="N25" s="1"/>
      <c r="O25" s="1"/>
      <c r="P25" s="1"/>
      <c r="Q25" s="1"/>
      <c r="R25" s="1"/>
    </row>
    <row r="26" customFormat="false" ht="15" hidden="false" customHeight="true" outlineLevel="0" collapsed="false">
      <c r="A26" s="1"/>
      <c r="B26" s="1" t="s">
        <v>9</v>
      </c>
      <c r="C26" s="1"/>
      <c r="D26" s="1"/>
      <c r="E26" s="1"/>
      <c r="F26" s="1"/>
      <c r="G26" s="1"/>
      <c r="H26" s="1"/>
      <c r="I26" s="1"/>
      <c r="J26" s="1"/>
      <c r="K26" s="1"/>
      <c r="L26" s="1"/>
      <c r="M26" s="1"/>
      <c r="N26" s="1"/>
      <c r="O26" s="1"/>
      <c r="P26" s="1"/>
      <c r="Q26" s="1"/>
      <c r="R26" s="1"/>
    </row>
    <row r="27" customFormat="false" ht="15" hidden="false" customHeight="false" outlineLevel="0" collapsed="false">
      <c r="A27" s="1"/>
      <c r="B27" s="12" t="s">
        <v>30</v>
      </c>
      <c r="C27" s="1"/>
      <c r="D27" s="1"/>
      <c r="E27" s="1"/>
      <c r="F27" s="1"/>
      <c r="G27" s="1"/>
      <c r="H27" s="1"/>
      <c r="I27" s="1"/>
      <c r="J27" s="1"/>
      <c r="K27" s="1"/>
      <c r="L27" s="1"/>
      <c r="M27" s="1"/>
      <c r="N27" s="1"/>
      <c r="O27" s="1"/>
      <c r="P27" s="1"/>
      <c r="Q27" s="1"/>
      <c r="R27" s="1"/>
    </row>
    <row r="28" customFormat="false" ht="15" hidden="false" customHeight="false" outlineLevel="0" collapsed="false">
      <c r="A28" s="1"/>
      <c r="B28" s="1" t="s">
        <v>11</v>
      </c>
      <c r="C28" s="1"/>
      <c r="D28" s="1"/>
      <c r="E28" s="1"/>
      <c r="F28" s="1"/>
      <c r="G28" s="1"/>
      <c r="H28" s="1"/>
      <c r="I28" s="1"/>
      <c r="J28" s="1"/>
      <c r="K28" s="1"/>
      <c r="L28" s="1"/>
      <c r="M28" s="1"/>
      <c r="N28" s="1"/>
      <c r="O28" s="1"/>
      <c r="P28" s="1"/>
      <c r="Q28" s="1"/>
      <c r="R28" s="1"/>
    </row>
    <row r="29" customFormat="false" ht="15" hidden="false" customHeight="false" outlineLevel="0" collapsed="false">
      <c r="A29" s="1"/>
      <c r="B29" s="1" t="s">
        <v>12</v>
      </c>
      <c r="C29" s="1"/>
      <c r="D29" s="1"/>
      <c r="E29" s="1"/>
      <c r="F29" s="1"/>
      <c r="G29" s="1"/>
      <c r="H29" s="1"/>
      <c r="I29" s="1"/>
      <c r="J29" s="1"/>
      <c r="K29" s="1"/>
      <c r="L29" s="1"/>
      <c r="M29" s="1"/>
      <c r="N29" s="1"/>
      <c r="O29" s="1"/>
      <c r="P29" s="1"/>
      <c r="Q29" s="1"/>
      <c r="R29" s="1"/>
    </row>
    <row r="30" customFormat="false" ht="15" hidden="false" customHeight="false" outlineLevel="0" collapsed="false">
      <c r="A30" s="1"/>
      <c r="B30" s="1"/>
      <c r="C30" s="1"/>
      <c r="D30" s="1"/>
      <c r="E30" s="1"/>
      <c r="F30" s="1"/>
      <c r="G30" s="1"/>
      <c r="H30" s="1"/>
      <c r="I30" s="1"/>
      <c r="J30" s="1"/>
      <c r="K30" s="1"/>
      <c r="L30" s="1"/>
      <c r="M30" s="1"/>
      <c r="N30" s="1"/>
      <c r="O30" s="1"/>
      <c r="P30" s="1"/>
      <c r="Q30" s="1"/>
      <c r="R30" s="1"/>
    </row>
    <row r="31" customFormat="false" ht="15" hidden="false" customHeight="false" outlineLevel="0" collapsed="false">
      <c r="A31" s="1"/>
      <c r="B31" s="4"/>
      <c r="C31" s="4" t="s">
        <v>13</v>
      </c>
      <c r="D31" s="4" t="s">
        <v>14</v>
      </c>
      <c r="E31" s="4"/>
      <c r="F31" s="4"/>
      <c r="G31" s="5"/>
      <c r="H31" s="4" t="s">
        <v>15</v>
      </c>
      <c r="I31" s="4" t="s">
        <v>16</v>
      </c>
      <c r="J31" s="1"/>
      <c r="K31" s="6" t="s">
        <v>31</v>
      </c>
      <c r="L31" s="1"/>
      <c r="M31" s="1"/>
      <c r="N31" s="1"/>
      <c r="O31" s="1"/>
      <c r="P31" s="1"/>
      <c r="Q31" s="1"/>
      <c r="R31" s="1"/>
    </row>
    <row r="32" customFormat="false" ht="15" hidden="false" customHeight="true" outlineLevel="0" collapsed="false">
      <c r="A32" s="1"/>
      <c r="B32" s="7" t="s">
        <v>18</v>
      </c>
      <c r="C32" s="7" t="n">
        <v>218</v>
      </c>
      <c r="D32" s="8" t="s">
        <v>19</v>
      </c>
      <c r="E32" s="8"/>
      <c r="F32" s="8"/>
      <c r="G32" s="8"/>
      <c r="H32" s="1" t="n">
        <v>45000</v>
      </c>
      <c r="I32" s="1"/>
      <c r="J32" s="1"/>
      <c r="K32" s="13" t="s">
        <v>32</v>
      </c>
      <c r="L32" s="13"/>
      <c r="M32" s="13"/>
      <c r="N32" s="13"/>
      <c r="O32" s="13"/>
      <c r="P32" s="13"/>
      <c r="Q32" s="13"/>
      <c r="R32" s="13"/>
    </row>
    <row r="33" customFormat="false" ht="15" hidden="false" customHeight="false" outlineLevel="0" collapsed="false">
      <c r="A33" s="1"/>
      <c r="B33" s="7" t="s">
        <v>18</v>
      </c>
      <c r="C33" s="14" t="n">
        <v>103</v>
      </c>
      <c r="D33" s="15" t="s">
        <v>33</v>
      </c>
      <c r="E33" s="15"/>
      <c r="F33" s="15"/>
      <c r="G33" s="15"/>
      <c r="H33" s="1" t="n">
        <v>40000</v>
      </c>
      <c r="I33" s="1"/>
      <c r="J33" s="1"/>
      <c r="K33" s="13"/>
      <c r="L33" s="13"/>
      <c r="M33" s="13"/>
      <c r="N33" s="13"/>
      <c r="O33" s="13"/>
      <c r="P33" s="13"/>
      <c r="Q33" s="13"/>
      <c r="R33" s="13"/>
    </row>
    <row r="34" customFormat="false" ht="15" hidden="false" customHeight="false" outlineLevel="0" collapsed="false">
      <c r="A34" s="1"/>
      <c r="B34" s="7" t="s">
        <v>18</v>
      </c>
      <c r="C34" s="7" t="n">
        <v>211</v>
      </c>
      <c r="D34" s="8" t="s">
        <v>22</v>
      </c>
      <c r="E34" s="8"/>
      <c r="F34" s="8"/>
      <c r="G34" s="8"/>
      <c r="H34" s="1" t="n">
        <v>85000</v>
      </c>
      <c r="I34" s="1"/>
      <c r="J34" s="1"/>
      <c r="K34" s="13"/>
      <c r="L34" s="13"/>
      <c r="M34" s="13"/>
      <c r="N34" s="13"/>
      <c r="O34" s="13"/>
      <c r="P34" s="13"/>
      <c r="Q34" s="13"/>
      <c r="R34" s="13"/>
    </row>
    <row r="35" customFormat="false" ht="15" hidden="false" customHeight="false" outlineLevel="0" collapsed="false">
      <c r="A35" s="1"/>
      <c r="B35" s="7" t="s">
        <v>24</v>
      </c>
      <c r="C35" s="7" t="n">
        <v>170</v>
      </c>
      <c r="D35" s="8" t="s">
        <v>25</v>
      </c>
      <c r="E35" s="8"/>
      <c r="F35" s="8"/>
      <c r="G35" s="8"/>
      <c r="H35" s="1"/>
      <c r="I35" s="1" t="n">
        <v>60000</v>
      </c>
      <c r="J35" s="1"/>
      <c r="K35" s="1"/>
      <c r="L35" s="1"/>
      <c r="M35" s="1"/>
      <c r="N35" s="1"/>
      <c r="O35" s="1"/>
      <c r="P35" s="1"/>
      <c r="Q35" s="1"/>
      <c r="R35" s="1"/>
    </row>
    <row r="36" customFormat="false" ht="15" hidden="false" customHeight="false" outlineLevel="0" collapsed="false">
      <c r="A36" s="1"/>
      <c r="B36" s="7" t="s">
        <v>24</v>
      </c>
      <c r="C36" s="7" t="n">
        <v>520</v>
      </c>
      <c r="D36" s="8" t="s">
        <v>27</v>
      </c>
      <c r="E36" s="8"/>
      <c r="F36" s="8"/>
      <c r="G36" s="8"/>
      <c r="H36" s="1"/>
      <c r="I36" s="1" t="n">
        <v>10000</v>
      </c>
      <c r="J36" s="1"/>
      <c r="K36" s="1"/>
      <c r="L36" s="1"/>
      <c r="M36" s="1"/>
      <c r="N36" s="1"/>
      <c r="O36" s="1"/>
      <c r="P36" s="1"/>
      <c r="Q36" s="1"/>
      <c r="R36" s="1"/>
    </row>
    <row r="37" customFormat="false" ht="15" hidden="false" customHeight="false" outlineLevel="0" collapsed="false">
      <c r="A37" s="1"/>
      <c r="B37" s="7" t="s">
        <v>24</v>
      </c>
      <c r="C37" s="7" t="n">
        <v>100</v>
      </c>
      <c r="D37" s="8" t="s">
        <v>28</v>
      </c>
      <c r="E37" s="8"/>
      <c r="F37" s="8"/>
      <c r="G37" s="8"/>
      <c r="H37" s="1"/>
      <c r="I37" s="1" t="n">
        <v>100000</v>
      </c>
      <c r="J37" s="1"/>
      <c r="K37" s="1" t="s">
        <v>34</v>
      </c>
      <c r="L37" s="1"/>
      <c r="M37" s="1"/>
      <c r="N37" s="1"/>
      <c r="O37" s="1"/>
      <c r="P37" s="1"/>
      <c r="Q37" s="1"/>
      <c r="R37" s="1"/>
    </row>
    <row r="38" customFormat="false" ht="15" hidden="false" customHeight="false" outlineLevel="0" collapsed="false">
      <c r="A38" s="1"/>
      <c r="B38" s="1"/>
      <c r="C38" s="1"/>
      <c r="D38" s="1"/>
      <c r="E38" s="1"/>
      <c r="F38" s="1"/>
      <c r="G38" s="1"/>
      <c r="H38" s="1"/>
      <c r="I38" s="1"/>
      <c r="J38" s="1"/>
      <c r="K38" s="1"/>
      <c r="L38" s="1"/>
      <c r="M38" s="1"/>
      <c r="N38" s="1"/>
      <c r="O38" s="1"/>
      <c r="P38" s="1"/>
      <c r="Q38" s="1"/>
      <c r="R38" s="1"/>
    </row>
    <row r="39" customFormat="false" ht="15" hidden="false" customHeight="false" outlineLevel="0" collapsed="false">
      <c r="A39" s="1"/>
      <c r="B39" s="1"/>
      <c r="C39" s="16" t="s">
        <v>35</v>
      </c>
      <c r="D39" s="16"/>
      <c r="E39" s="16"/>
      <c r="F39" s="16"/>
      <c r="G39" s="16" t="s">
        <v>36</v>
      </c>
      <c r="H39" s="16"/>
      <c r="I39" s="16"/>
      <c r="J39" s="1"/>
      <c r="K39" s="1"/>
      <c r="L39" s="1"/>
      <c r="M39" s="1"/>
      <c r="N39" s="1"/>
      <c r="O39" s="1"/>
      <c r="P39" s="1"/>
      <c r="Q39" s="1"/>
      <c r="R39" s="1"/>
    </row>
    <row r="40" customFormat="false" ht="15" hidden="false" customHeight="false" outlineLevel="0" collapsed="false">
      <c r="A40" s="1"/>
      <c r="B40" s="1"/>
      <c r="C40" s="17" t="s">
        <v>37</v>
      </c>
      <c r="D40" s="17"/>
      <c r="E40" s="17" t="n">
        <f aca="false">H32+H34</f>
        <v>130000</v>
      </c>
      <c r="F40" s="17"/>
      <c r="G40" s="16" t="s">
        <v>38</v>
      </c>
      <c r="H40" s="16"/>
      <c r="I40" s="18" t="n">
        <f aca="false">+I37</f>
        <v>100000</v>
      </c>
      <c r="J40" s="1"/>
      <c r="K40" s="1"/>
      <c r="L40" s="1"/>
      <c r="M40" s="1"/>
      <c r="N40" s="1"/>
      <c r="O40" s="1"/>
      <c r="P40" s="1"/>
      <c r="Q40" s="1"/>
      <c r="R40" s="1"/>
    </row>
    <row r="41" customFormat="false" ht="15" hidden="false" customHeight="false" outlineLevel="0" collapsed="false">
      <c r="A41" s="1"/>
      <c r="B41" s="1"/>
      <c r="C41" s="17"/>
      <c r="D41" s="17"/>
      <c r="E41" s="17"/>
      <c r="F41" s="17"/>
      <c r="G41" s="19" t="s">
        <v>39</v>
      </c>
      <c r="H41" s="19"/>
      <c r="I41" s="20" t="n">
        <f aca="false">-H33</f>
        <v>-40000</v>
      </c>
      <c r="J41" s="1"/>
      <c r="K41" s="1"/>
      <c r="L41" s="1"/>
      <c r="M41" s="1"/>
      <c r="N41" s="1"/>
      <c r="O41" s="1"/>
      <c r="P41" s="1"/>
      <c r="Q41" s="1"/>
      <c r="R41" s="1"/>
    </row>
    <row r="42" customFormat="false" ht="15" hidden="false" customHeight="false" outlineLevel="0" collapsed="false">
      <c r="A42" s="1"/>
      <c r="B42" s="1"/>
      <c r="C42" s="17"/>
      <c r="D42" s="17"/>
      <c r="E42" s="17"/>
      <c r="F42" s="17"/>
      <c r="G42" s="21" t="s">
        <v>25</v>
      </c>
      <c r="H42" s="21"/>
      <c r="I42" s="22" t="n">
        <v>60000</v>
      </c>
      <c r="J42" s="1"/>
      <c r="K42" s="1"/>
      <c r="L42" s="1"/>
      <c r="M42" s="1"/>
      <c r="N42" s="1"/>
      <c r="O42" s="1"/>
      <c r="P42" s="1"/>
      <c r="Q42" s="1"/>
      <c r="R42" s="1"/>
    </row>
    <row r="43" customFormat="false" ht="15" hidden="false" customHeight="false" outlineLevel="0" collapsed="false">
      <c r="A43" s="1"/>
      <c r="B43" s="1"/>
      <c r="C43" s="17"/>
      <c r="D43" s="17"/>
      <c r="E43" s="17"/>
      <c r="F43" s="17"/>
      <c r="G43" s="21" t="s">
        <v>27</v>
      </c>
      <c r="H43" s="21"/>
      <c r="I43" s="22" t="n">
        <v>10000</v>
      </c>
      <c r="J43" s="1"/>
      <c r="K43" s="1"/>
      <c r="L43" s="1"/>
      <c r="M43" s="1"/>
      <c r="N43" s="1"/>
      <c r="O43" s="1"/>
      <c r="P43" s="1"/>
      <c r="Q43" s="1"/>
      <c r="R43" s="1"/>
    </row>
    <row r="44" customFormat="false" ht="15" hidden="false" customHeight="false" outlineLevel="0" collapsed="false">
      <c r="A44" s="1"/>
      <c r="B44" s="1"/>
      <c r="C44" s="23"/>
      <c r="D44" s="23"/>
      <c r="E44" s="1"/>
      <c r="F44" s="1"/>
      <c r="G44" s="1"/>
      <c r="H44" s="1"/>
      <c r="I44" s="1"/>
      <c r="J44" s="1"/>
      <c r="K44" s="1"/>
      <c r="L44" s="1"/>
      <c r="M44" s="1"/>
      <c r="N44" s="1"/>
      <c r="O44" s="1"/>
      <c r="P44" s="1"/>
      <c r="Q44" s="1"/>
      <c r="R44" s="1"/>
    </row>
    <row r="45" customFormat="false" ht="15" hidden="false" customHeight="false" outlineLevel="0" collapsed="false">
      <c r="A45" s="1"/>
      <c r="B45" s="1"/>
      <c r="C45" s="1"/>
      <c r="D45" s="1"/>
      <c r="E45" s="1"/>
      <c r="F45" s="1"/>
      <c r="G45" s="1"/>
      <c r="H45" s="1"/>
      <c r="I45" s="1"/>
      <c r="J45" s="1"/>
      <c r="K45" s="1"/>
      <c r="L45" s="1"/>
      <c r="M45" s="1"/>
      <c r="N45" s="1"/>
      <c r="O45" s="1"/>
      <c r="P45" s="1"/>
      <c r="Q45" s="1"/>
      <c r="R45" s="1"/>
    </row>
    <row r="46" customFormat="false" ht="15" hidden="false" customHeight="false" outlineLevel="0" collapsed="false">
      <c r="A46" s="1"/>
      <c r="B46" s="6" t="s">
        <v>40</v>
      </c>
      <c r="C46" s="1"/>
      <c r="D46" s="1"/>
      <c r="E46" s="1"/>
      <c r="F46" s="1"/>
      <c r="G46" s="1"/>
      <c r="H46" s="1"/>
      <c r="I46" s="1"/>
      <c r="J46" s="1"/>
      <c r="K46" s="1"/>
      <c r="L46" s="1"/>
      <c r="M46" s="1"/>
      <c r="N46" s="1"/>
      <c r="O46" s="1"/>
      <c r="P46" s="1"/>
      <c r="Q46" s="1"/>
      <c r="R46" s="1"/>
    </row>
    <row r="47" customFormat="false" ht="15" hidden="false" customHeight="false" outlineLevel="0" collapsed="false">
      <c r="A47" s="1"/>
      <c r="B47" s="1"/>
      <c r="C47" s="1"/>
      <c r="D47" s="1"/>
      <c r="E47" s="1"/>
      <c r="F47" s="1"/>
      <c r="G47" s="1"/>
      <c r="H47" s="1"/>
      <c r="I47" s="1"/>
      <c r="J47" s="1"/>
      <c r="K47" s="1"/>
      <c r="L47" s="1"/>
      <c r="M47" s="1"/>
      <c r="N47" s="1"/>
      <c r="O47" s="1"/>
      <c r="P47" s="1"/>
      <c r="Q47" s="1"/>
      <c r="R47" s="1"/>
    </row>
    <row r="48" customFormat="false" ht="15" hidden="false" customHeight="false" outlineLevel="0" collapsed="false">
      <c r="A48" s="1"/>
      <c r="B48" s="1"/>
      <c r="C48" s="4" t="s">
        <v>13</v>
      </c>
      <c r="D48" s="4" t="s">
        <v>14</v>
      </c>
      <c r="E48" s="4"/>
      <c r="F48" s="4"/>
      <c r="G48" s="5"/>
      <c r="H48" s="4" t="s">
        <v>15</v>
      </c>
      <c r="I48" s="4" t="s">
        <v>16</v>
      </c>
      <c r="J48" s="1"/>
      <c r="K48" s="1" t="s">
        <v>41</v>
      </c>
      <c r="L48" s="1"/>
      <c r="M48" s="1"/>
      <c r="N48" s="1"/>
      <c r="O48" s="1"/>
      <c r="P48" s="1"/>
      <c r="Q48" s="1"/>
      <c r="R48" s="1"/>
    </row>
    <row r="49" customFormat="false" ht="15" hidden="false" customHeight="true" outlineLevel="0" collapsed="false">
      <c r="A49" s="1"/>
      <c r="B49" s="1"/>
      <c r="C49" s="14" t="n">
        <v>558</v>
      </c>
      <c r="D49" s="15" t="s">
        <v>42</v>
      </c>
      <c r="E49" s="15"/>
      <c r="F49" s="15"/>
      <c r="G49" s="15"/>
      <c r="H49" s="1" t="n">
        <v>40000</v>
      </c>
      <c r="I49" s="1"/>
      <c r="J49" s="1"/>
      <c r="K49" s="13" t="s">
        <v>43</v>
      </c>
      <c r="L49" s="13"/>
      <c r="M49" s="13"/>
      <c r="N49" s="13"/>
      <c r="O49" s="13"/>
      <c r="P49" s="1"/>
      <c r="Q49" s="1"/>
      <c r="R49" s="1"/>
    </row>
    <row r="50" customFormat="false" ht="15" hidden="false" customHeight="false" outlineLevel="0" collapsed="false">
      <c r="A50" s="1"/>
      <c r="B50" s="1"/>
      <c r="C50" s="7" t="n">
        <v>103</v>
      </c>
      <c r="D50" s="24" t="s">
        <v>44</v>
      </c>
      <c r="E50" s="24"/>
      <c r="F50" s="24"/>
      <c r="G50" s="24"/>
      <c r="H50" s="1"/>
      <c r="I50" s="1" t="n">
        <v>40000</v>
      </c>
      <c r="J50" s="1"/>
      <c r="K50" s="13"/>
      <c r="L50" s="13"/>
      <c r="M50" s="13"/>
      <c r="N50" s="13"/>
      <c r="O50" s="13"/>
      <c r="P50" s="1"/>
      <c r="Q50" s="1"/>
      <c r="R50" s="1"/>
    </row>
    <row r="51" customFormat="false" ht="15" hidden="false" customHeight="false" outlineLevel="0" collapsed="false">
      <c r="A51" s="1"/>
      <c r="B51" s="1"/>
      <c r="C51" s="1"/>
      <c r="D51" s="1"/>
      <c r="E51" s="1"/>
      <c r="F51" s="1"/>
      <c r="G51" s="1"/>
      <c r="H51" s="1"/>
      <c r="I51" s="1"/>
      <c r="J51" s="1"/>
      <c r="K51" s="1"/>
      <c r="L51" s="1"/>
      <c r="M51" s="1"/>
      <c r="N51" s="1"/>
      <c r="O51" s="1"/>
      <c r="P51" s="1"/>
      <c r="Q51" s="1"/>
      <c r="R51" s="1"/>
    </row>
    <row r="52" customFormat="false" ht="15" hidden="false" customHeight="false" outlineLevel="0" collapsed="false">
      <c r="A52" s="1"/>
      <c r="B52" s="1"/>
      <c r="C52" s="16" t="s">
        <v>35</v>
      </c>
      <c r="D52" s="16"/>
      <c r="E52" s="16"/>
      <c r="F52" s="16"/>
      <c r="G52" s="16" t="s">
        <v>36</v>
      </c>
      <c r="H52" s="16"/>
      <c r="I52" s="16"/>
      <c r="J52" s="1"/>
      <c r="K52" s="1"/>
      <c r="L52" s="1"/>
      <c r="M52" s="1"/>
      <c r="N52" s="1"/>
      <c r="O52" s="1"/>
      <c r="P52" s="1"/>
      <c r="Q52" s="1"/>
      <c r="R52" s="1"/>
    </row>
    <row r="53" customFormat="false" ht="15" hidden="false" customHeight="false" outlineLevel="0" collapsed="false">
      <c r="A53" s="1"/>
      <c r="B53" s="1"/>
      <c r="C53" s="17" t="s">
        <v>37</v>
      </c>
      <c r="D53" s="17"/>
      <c r="E53" s="25" t="n">
        <v>130000</v>
      </c>
      <c r="F53" s="25"/>
      <c r="G53" s="16" t="s">
        <v>38</v>
      </c>
      <c r="H53" s="16"/>
      <c r="I53" s="18" t="n">
        <v>100000</v>
      </c>
      <c r="J53" s="1"/>
      <c r="K53" s="1"/>
      <c r="L53" s="1"/>
      <c r="M53" s="1"/>
      <c r="N53" s="1"/>
      <c r="O53" s="1"/>
      <c r="P53" s="1"/>
      <c r="Q53" s="1"/>
      <c r="R53" s="1"/>
    </row>
    <row r="54" customFormat="false" ht="15" hidden="false" customHeight="false" outlineLevel="0" collapsed="false">
      <c r="A54" s="1"/>
      <c r="B54" s="1"/>
      <c r="C54" s="17"/>
      <c r="D54" s="17"/>
      <c r="E54" s="25"/>
      <c r="F54" s="25"/>
      <c r="G54" s="16" t="s">
        <v>25</v>
      </c>
      <c r="H54" s="16"/>
      <c r="I54" s="18" t="n">
        <v>60000</v>
      </c>
      <c r="J54" s="1"/>
      <c r="K54" s="1"/>
      <c r="L54" s="1"/>
      <c r="M54" s="1"/>
      <c r="N54" s="1"/>
      <c r="O54" s="1"/>
      <c r="P54" s="1"/>
      <c r="Q54" s="1"/>
      <c r="R54" s="1"/>
    </row>
    <row r="55" customFormat="false" ht="15" hidden="false" customHeight="false" outlineLevel="0" collapsed="false">
      <c r="A55" s="1"/>
      <c r="B55" s="1"/>
      <c r="C55" s="19" t="s">
        <v>39</v>
      </c>
      <c r="D55" s="19"/>
      <c r="E55" s="26" t="n">
        <v>40000</v>
      </c>
      <c r="F55" s="26"/>
      <c r="G55" s="16" t="s">
        <v>27</v>
      </c>
      <c r="H55" s="16"/>
      <c r="I55" s="18" t="n">
        <v>10000</v>
      </c>
      <c r="J55" s="1"/>
      <c r="K55" s="1"/>
      <c r="L55" s="1"/>
      <c r="M55" s="1"/>
      <c r="N55" s="1"/>
      <c r="O55" s="1"/>
      <c r="P55" s="1"/>
      <c r="Q55" s="1"/>
      <c r="R55" s="1"/>
    </row>
    <row r="56" customFormat="false" ht="15" hidden="false" customHeight="false" outlineLevel="0" collapsed="false">
      <c r="A56" s="1"/>
      <c r="B56" s="1"/>
      <c r="C56" s="1"/>
      <c r="D56" s="1"/>
      <c r="E56" s="1"/>
      <c r="F56" s="1"/>
      <c r="J56" s="1"/>
      <c r="K56" s="1"/>
      <c r="L56" s="1"/>
      <c r="M56" s="1"/>
      <c r="N56" s="1"/>
      <c r="O56" s="1"/>
      <c r="P56" s="1"/>
      <c r="Q56" s="1"/>
      <c r="R56" s="1"/>
    </row>
    <row r="57" customFormat="false" ht="15" hidden="false" customHeight="false" outlineLevel="0" collapsed="false">
      <c r="A57" s="1"/>
      <c r="B57" s="1"/>
      <c r="C57" s="1"/>
      <c r="D57" s="1"/>
      <c r="E57" s="1"/>
      <c r="F57" s="1"/>
      <c r="G57" s="1"/>
      <c r="H57" s="1"/>
      <c r="I57" s="1"/>
      <c r="J57" s="1"/>
      <c r="K57" s="1"/>
      <c r="L57" s="1"/>
      <c r="M57" s="1"/>
      <c r="N57" s="1"/>
      <c r="O57" s="1"/>
      <c r="P57" s="1"/>
      <c r="Q57" s="1"/>
      <c r="R57" s="1"/>
    </row>
    <row r="58" customFormat="false" ht="15" hidden="false" customHeight="false" outlineLevel="0" collapsed="false">
      <c r="A58" s="1"/>
      <c r="B58" s="6" t="s">
        <v>45</v>
      </c>
      <c r="C58" s="1"/>
      <c r="D58" s="1"/>
      <c r="E58" s="1"/>
      <c r="F58" s="1"/>
      <c r="G58" s="1"/>
      <c r="H58" s="1"/>
      <c r="I58" s="1"/>
      <c r="J58" s="1"/>
      <c r="K58" s="1"/>
      <c r="L58" s="1"/>
      <c r="M58" s="1"/>
      <c r="N58" s="1"/>
      <c r="O58" s="1"/>
      <c r="P58" s="1"/>
      <c r="Q58" s="1"/>
      <c r="R58" s="1"/>
    </row>
    <row r="59" customFormat="false" ht="15" hidden="false" customHeight="false" outlineLevel="0" collapsed="false">
      <c r="A59" s="1"/>
      <c r="B59" s="1"/>
      <c r="C59" s="1"/>
      <c r="D59" s="1"/>
      <c r="E59" s="1"/>
      <c r="F59" s="1"/>
      <c r="G59" s="1"/>
      <c r="H59" s="1"/>
      <c r="I59" s="1"/>
      <c r="J59" s="1"/>
      <c r="K59" s="1"/>
      <c r="L59" s="1"/>
      <c r="M59" s="1"/>
      <c r="N59" s="1"/>
      <c r="O59" s="1"/>
      <c r="P59" s="1"/>
      <c r="Q59" s="1"/>
      <c r="R59" s="1"/>
    </row>
    <row r="60" customFormat="false" ht="15" hidden="false" customHeight="false" outlineLevel="0" collapsed="false">
      <c r="A60" s="1"/>
      <c r="B60" s="1"/>
      <c r="C60" s="4" t="s">
        <v>13</v>
      </c>
      <c r="D60" s="4" t="s">
        <v>14</v>
      </c>
      <c r="E60" s="4"/>
      <c r="F60" s="4"/>
      <c r="G60" s="5"/>
      <c r="H60" s="4" t="s">
        <v>15</v>
      </c>
      <c r="I60" s="4" t="s">
        <v>16</v>
      </c>
      <c r="J60" s="1"/>
      <c r="K60" s="1"/>
      <c r="L60" s="1"/>
      <c r="M60" s="1"/>
      <c r="N60" s="1"/>
      <c r="O60" s="1"/>
      <c r="P60" s="1"/>
      <c r="Q60" s="1"/>
      <c r="R60" s="1"/>
    </row>
    <row r="61" customFormat="false" ht="15" hidden="false" customHeight="false" outlineLevel="0" collapsed="false">
      <c r="A61" s="1"/>
      <c r="B61" s="1"/>
      <c r="C61" s="7" t="n">
        <v>572</v>
      </c>
      <c r="D61" s="24" t="s">
        <v>20</v>
      </c>
      <c r="E61" s="24"/>
      <c r="F61" s="24"/>
      <c r="G61" s="24"/>
      <c r="H61" s="1" t="n">
        <v>40000</v>
      </c>
      <c r="I61" s="1"/>
      <c r="J61" s="1"/>
      <c r="K61" s="1"/>
      <c r="L61" s="1"/>
      <c r="M61" s="1"/>
      <c r="N61" s="1"/>
      <c r="O61" s="1"/>
      <c r="P61" s="1"/>
      <c r="Q61" s="1"/>
      <c r="R61" s="1"/>
    </row>
    <row r="62" customFormat="false" ht="15" hidden="false" customHeight="false" outlineLevel="0" collapsed="false">
      <c r="A62" s="1"/>
      <c r="B62" s="1"/>
      <c r="C62" s="7" t="n">
        <v>558</v>
      </c>
      <c r="D62" s="24" t="s">
        <v>42</v>
      </c>
      <c r="E62" s="24"/>
      <c r="F62" s="24"/>
      <c r="G62" s="24"/>
      <c r="H62" s="1"/>
      <c r="I62" s="1" t="n">
        <v>40000</v>
      </c>
      <c r="J62" s="1"/>
      <c r="K62" s="1"/>
      <c r="L62" s="1"/>
      <c r="M62" s="1"/>
      <c r="N62" s="1"/>
      <c r="O62" s="1"/>
      <c r="P62" s="1"/>
      <c r="Q62" s="1"/>
      <c r="R62" s="1"/>
    </row>
    <row r="63" customFormat="false" ht="15" hidden="false" customHeight="false" outlineLevel="0" collapsed="false">
      <c r="A63" s="1"/>
      <c r="B63" s="1"/>
      <c r="C63" s="1"/>
      <c r="D63" s="1"/>
      <c r="E63" s="1"/>
      <c r="F63" s="1"/>
      <c r="G63" s="1"/>
      <c r="H63" s="1"/>
      <c r="I63" s="1"/>
      <c r="J63" s="1"/>
      <c r="K63" s="1"/>
      <c r="L63" s="1"/>
      <c r="M63" s="1"/>
      <c r="N63" s="1"/>
      <c r="O63" s="1"/>
      <c r="P63" s="1"/>
      <c r="Q63" s="1"/>
      <c r="R63" s="1"/>
    </row>
    <row r="64" customFormat="false" ht="15" hidden="false" customHeight="false" outlineLevel="0" collapsed="false">
      <c r="A64" s="1"/>
      <c r="B64" s="1"/>
      <c r="C64" s="16" t="s">
        <v>35</v>
      </c>
      <c r="D64" s="16"/>
      <c r="E64" s="16"/>
      <c r="F64" s="16"/>
      <c r="G64" s="16" t="s">
        <v>36</v>
      </c>
      <c r="H64" s="16"/>
      <c r="I64" s="16"/>
      <c r="J64" s="1"/>
      <c r="K64" s="1"/>
      <c r="L64" s="1"/>
      <c r="M64" s="1"/>
      <c r="N64" s="1"/>
      <c r="O64" s="1"/>
      <c r="P64" s="1"/>
      <c r="Q64" s="1"/>
      <c r="R64" s="1"/>
    </row>
    <row r="65" customFormat="false" ht="15" hidden="false" customHeight="false" outlineLevel="0" collapsed="false">
      <c r="A65" s="1"/>
      <c r="B65" s="1"/>
      <c r="C65" s="17" t="s">
        <v>37</v>
      </c>
      <c r="D65" s="17"/>
      <c r="E65" s="25" t="n">
        <v>130000</v>
      </c>
      <c r="F65" s="25"/>
      <c r="G65" s="16" t="s">
        <v>38</v>
      </c>
      <c r="H65" s="16"/>
      <c r="I65" s="18" t="n">
        <v>100000</v>
      </c>
      <c r="J65" s="1"/>
      <c r="K65" s="1"/>
      <c r="L65" s="1"/>
      <c r="M65" s="1"/>
      <c r="N65" s="1"/>
      <c r="O65" s="1"/>
      <c r="P65" s="1"/>
      <c r="Q65" s="1"/>
      <c r="R65" s="1"/>
    </row>
    <row r="66" customFormat="false" ht="15" hidden="false" customHeight="false" outlineLevel="0" collapsed="false">
      <c r="A66" s="1"/>
      <c r="B66" s="1"/>
      <c r="C66" s="17"/>
      <c r="D66" s="17"/>
      <c r="E66" s="25"/>
      <c r="F66" s="25"/>
      <c r="G66" s="16" t="s">
        <v>25</v>
      </c>
      <c r="H66" s="16"/>
      <c r="I66" s="18" t="n">
        <v>60000</v>
      </c>
      <c r="J66" s="1"/>
      <c r="K66" s="1"/>
      <c r="L66" s="1"/>
      <c r="M66" s="1"/>
      <c r="N66" s="1"/>
      <c r="O66" s="1"/>
      <c r="P66" s="1"/>
      <c r="Q66" s="1"/>
      <c r="R66" s="1"/>
    </row>
    <row r="67" customFormat="false" ht="15" hidden="false" customHeight="false" outlineLevel="0" collapsed="false">
      <c r="A67" s="1"/>
      <c r="B67" s="1"/>
      <c r="C67" s="27" t="s">
        <v>20</v>
      </c>
      <c r="D67" s="27"/>
      <c r="E67" s="28" t="n">
        <v>40000</v>
      </c>
      <c r="F67" s="28"/>
      <c r="G67" s="16" t="s">
        <v>27</v>
      </c>
      <c r="H67" s="16"/>
      <c r="I67" s="18" t="n">
        <v>10000</v>
      </c>
      <c r="J67" s="1"/>
      <c r="K67" s="1"/>
      <c r="L67" s="1"/>
      <c r="M67" s="1"/>
      <c r="N67" s="1"/>
      <c r="O67" s="1"/>
      <c r="P67" s="1"/>
      <c r="Q67" s="1"/>
      <c r="R67" s="1"/>
    </row>
    <row r="68" customFormat="false" ht="15" hidden="false" customHeight="false" outlineLevel="0" collapsed="false">
      <c r="A68" s="1"/>
      <c r="B68" s="1"/>
      <c r="C68" s="1"/>
      <c r="D68" s="1"/>
      <c r="E68" s="1"/>
      <c r="F68" s="1"/>
      <c r="G68" s="1"/>
      <c r="H68" s="1"/>
      <c r="I68" s="1"/>
      <c r="J68" s="1"/>
      <c r="K68" s="1"/>
      <c r="L68" s="1"/>
      <c r="M68" s="1"/>
      <c r="N68" s="1"/>
      <c r="O68" s="1"/>
      <c r="P68" s="1"/>
      <c r="Q68" s="1"/>
      <c r="R68" s="1"/>
    </row>
    <row r="69" customFormat="false" ht="15" hidden="false" customHeight="false" outlineLevel="0" collapsed="false">
      <c r="A69" s="1"/>
      <c r="B69" s="1" t="s">
        <v>46</v>
      </c>
      <c r="C69" s="1"/>
      <c r="D69" s="1"/>
      <c r="E69" s="1"/>
      <c r="F69" s="1"/>
      <c r="G69" s="1"/>
      <c r="H69" s="1"/>
      <c r="I69" s="1"/>
      <c r="J69" s="1"/>
      <c r="K69" s="1"/>
      <c r="L69" s="1"/>
      <c r="M69" s="1"/>
      <c r="N69" s="1"/>
      <c r="O69" s="1"/>
      <c r="P69" s="1"/>
      <c r="Q69" s="1"/>
      <c r="R69" s="1"/>
      <c r="Y69" s="1"/>
      <c r="Z69" s="1"/>
      <c r="AA69" s="1"/>
      <c r="AB69" s="1"/>
      <c r="AC69" s="1"/>
    </row>
    <row r="70" customFormat="false" ht="15" hidden="false" customHeight="false" outlineLevel="0" collapsed="false">
      <c r="A70" s="1"/>
      <c r="B70" s="1" t="s">
        <v>47</v>
      </c>
      <c r="C70" s="1"/>
      <c r="D70" s="1"/>
      <c r="E70" s="1"/>
      <c r="F70" s="1"/>
      <c r="G70" s="1"/>
      <c r="H70" s="1"/>
      <c r="I70" s="1"/>
      <c r="J70" s="1"/>
      <c r="K70" s="1"/>
      <c r="L70" s="1"/>
      <c r="M70" s="1"/>
      <c r="N70" s="1"/>
      <c r="O70" s="1"/>
      <c r="P70" s="1"/>
      <c r="Q70" s="1"/>
      <c r="R70" s="1"/>
      <c r="Y70" s="1"/>
      <c r="Z70" s="1"/>
      <c r="AA70" s="1"/>
      <c r="AB70" s="1"/>
      <c r="AC70" s="1"/>
    </row>
    <row r="71" customFormat="false" ht="15" hidden="false" customHeight="false" outlineLevel="0" collapsed="false">
      <c r="A71" s="1"/>
      <c r="B71" s="1" t="s">
        <v>48</v>
      </c>
      <c r="C71" s="1"/>
      <c r="D71" s="1"/>
      <c r="E71" s="1"/>
      <c r="F71" s="1"/>
      <c r="G71" s="1"/>
      <c r="H71" s="1"/>
      <c r="I71" s="1"/>
      <c r="J71" s="1"/>
      <c r="K71" s="1"/>
      <c r="L71" s="1"/>
      <c r="M71" s="1"/>
      <c r="N71" s="1"/>
      <c r="O71" s="1"/>
      <c r="P71" s="1"/>
      <c r="Q71" s="1"/>
      <c r="R71" s="1"/>
      <c r="Y71" s="1"/>
      <c r="Z71" s="1"/>
      <c r="AA71" s="1"/>
      <c r="AB71" s="1"/>
      <c r="AC71" s="1"/>
    </row>
    <row r="72" customFormat="false" ht="15" hidden="false" customHeight="false" outlineLevel="0" collapsed="false">
      <c r="A72" s="1"/>
      <c r="B72" s="1"/>
      <c r="C72" s="1"/>
      <c r="D72" s="1"/>
      <c r="E72" s="1"/>
      <c r="F72" s="1"/>
      <c r="G72" s="1"/>
      <c r="H72" s="1"/>
      <c r="I72" s="1"/>
      <c r="J72" s="1"/>
      <c r="K72" s="1"/>
      <c r="L72" s="1"/>
      <c r="M72" s="1"/>
      <c r="N72" s="1"/>
      <c r="O72" s="1"/>
      <c r="P72" s="1"/>
      <c r="Q72" s="1"/>
      <c r="R72" s="1"/>
      <c r="Y72" s="1"/>
      <c r="Z72" s="1"/>
      <c r="AA72" s="1"/>
      <c r="AB72" s="1"/>
      <c r="AC72" s="1"/>
    </row>
    <row r="73" customFormat="false" ht="15" hidden="false" customHeight="false" outlineLevel="0" collapsed="false">
      <c r="A73" s="1"/>
      <c r="B73" s="1"/>
      <c r="C73" s="1"/>
      <c r="D73" s="1"/>
      <c r="E73" s="1"/>
      <c r="F73" s="1"/>
      <c r="G73" s="1"/>
      <c r="H73" s="1"/>
      <c r="I73" s="1"/>
      <c r="J73" s="1"/>
      <c r="K73" s="1"/>
      <c r="L73" s="1"/>
      <c r="M73" s="1"/>
      <c r="N73" s="1"/>
      <c r="O73" s="1"/>
      <c r="P73" s="1"/>
      <c r="Q73" s="1"/>
      <c r="R73" s="1"/>
      <c r="Y73" s="1"/>
      <c r="Z73" s="1"/>
      <c r="AA73" s="1"/>
      <c r="AB73" s="1"/>
      <c r="AC73" s="1"/>
    </row>
    <row r="74" customFormat="false" ht="15" hidden="false" customHeight="false" outlineLevel="0" collapsed="false">
      <c r="A74" s="1"/>
      <c r="B74" s="29" t="s">
        <v>49</v>
      </c>
      <c r="C74" s="29"/>
      <c r="D74" s="29"/>
      <c r="E74" s="29"/>
      <c r="F74" s="1"/>
      <c r="G74" s="30"/>
      <c r="H74" s="30"/>
      <c r="I74" s="1"/>
      <c r="J74" s="1"/>
      <c r="K74" s="7"/>
      <c r="L74" s="7"/>
      <c r="M74" s="1"/>
      <c r="N74" s="1"/>
      <c r="O74" s="1"/>
      <c r="P74" s="1"/>
      <c r="Q74" s="1"/>
      <c r="R74" s="1"/>
      <c r="S74" s="1"/>
      <c r="T74" s="1"/>
      <c r="U74" s="1"/>
      <c r="V74" s="1"/>
      <c r="W74" s="1"/>
      <c r="X74" s="1"/>
      <c r="Y74" s="1"/>
      <c r="Z74" s="1"/>
      <c r="AA74" s="1"/>
      <c r="AB74" s="1"/>
      <c r="AC74" s="1"/>
    </row>
    <row r="75" customFormat="false" ht="15" hidden="false" customHeight="false" outlineLevel="0" collapsed="false">
      <c r="A75" s="1"/>
      <c r="B75" s="1" t="s">
        <v>50</v>
      </c>
      <c r="C75" s="1"/>
      <c r="D75" s="1"/>
      <c r="E75" s="1"/>
      <c r="F75" s="1"/>
      <c r="G75" s="30"/>
      <c r="H75" s="30"/>
      <c r="I75" s="1"/>
      <c r="J75" s="1"/>
      <c r="K75" s="7"/>
      <c r="L75" s="7"/>
      <c r="M75" s="1"/>
      <c r="N75" s="1"/>
      <c r="O75" s="1"/>
      <c r="P75" s="1"/>
      <c r="Q75" s="1"/>
      <c r="R75" s="1"/>
      <c r="S75" s="1"/>
      <c r="T75" s="1"/>
      <c r="U75" s="1"/>
      <c r="V75" s="1"/>
      <c r="W75" s="1"/>
      <c r="X75" s="1"/>
      <c r="Y75" s="1"/>
      <c r="Z75" s="1"/>
      <c r="AA75" s="1"/>
      <c r="AB75" s="1"/>
      <c r="AC75" s="1"/>
    </row>
    <row r="76" customFormat="false" ht="15" hidden="false" customHeight="false" outlineLevel="0" collapsed="false">
      <c r="A76" s="1"/>
      <c r="B76" s="1" t="s">
        <v>51</v>
      </c>
      <c r="C76" s="1"/>
      <c r="D76" s="1"/>
      <c r="E76" s="1"/>
      <c r="F76" s="1"/>
      <c r="G76" s="30"/>
      <c r="H76" s="30"/>
      <c r="I76" s="1"/>
      <c r="J76" s="1"/>
      <c r="K76" s="7"/>
      <c r="L76" s="7"/>
      <c r="M76" s="1"/>
      <c r="N76" s="1"/>
      <c r="O76" s="1"/>
      <c r="P76" s="1"/>
      <c r="Q76" s="1"/>
      <c r="R76" s="1"/>
      <c r="S76" s="1"/>
      <c r="T76" s="1"/>
      <c r="U76" s="1"/>
      <c r="V76" s="1"/>
      <c r="W76" s="1"/>
      <c r="X76" s="1"/>
      <c r="Y76" s="1"/>
      <c r="Z76" s="1"/>
      <c r="AA76" s="1"/>
      <c r="AB76" s="1"/>
      <c r="AC76" s="1"/>
    </row>
    <row r="77" customFormat="false" ht="15" hidden="false" customHeight="false" outlineLevel="0" collapsed="false">
      <c r="A77" s="1"/>
      <c r="B77" s="31" t="s">
        <v>52</v>
      </c>
      <c r="C77" s="31"/>
      <c r="D77" s="31"/>
      <c r="E77" s="1" t="s">
        <v>53</v>
      </c>
      <c r="F77" s="30"/>
      <c r="G77" s="30" t="s">
        <v>54</v>
      </c>
      <c r="H77" s="1" t="s">
        <v>55</v>
      </c>
      <c r="I77" s="1"/>
      <c r="J77" s="1" t="s">
        <v>56</v>
      </c>
      <c r="K77" s="7"/>
      <c r="L77" s="1"/>
      <c r="M77" s="1"/>
      <c r="N77" s="1"/>
      <c r="O77" s="1"/>
      <c r="P77" s="1"/>
      <c r="Q77" s="1"/>
      <c r="R77" s="1"/>
      <c r="S77" s="1"/>
      <c r="T77" s="1"/>
      <c r="U77" s="1"/>
      <c r="V77" s="1"/>
      <c r="W77" s="1"/>
      <c r="X77" s="1"/>
      <c r="Y77" s="1"/>
      <c r="Z77" s="1"/>
      <c r="AA77" s="1"/>
      <c r="AB77" s="1"/>
    </row>
    <row r="78" customFormat="false" ht="15" hidden="false" customHeight="false" outlineLevel="0" collapsed="false">
      <c r="A78" s="1"/>
      <c r="B78" s="31"/>
      <c r="C78" s="31"/>
      <c r="D78" s="31"/>
      <c r="E78" s="1" t="s">
        <v>57</v>
      </c>
      <c r="F78" s="30"/>
      <c r="G78" s="30" t="s">
        <v>58</v>
      </c>
      <c r="H78" s="1" t="s">
        <v>59</v>
      </c>
      <c r="I78" s="1"/>
      <c r="J78" s="1" t="s">
        <v>60</v>
      </c>
      <c r="K78" s="7"/>
      <c r="L78" s="1"/>
      <c r="M78" s="1"/>
      <c r="N78" s="1"/>
      <c r="O78" s="1"/>
      <c r="P78" s="1"/>
      <c r="Q78" s="1"/>
      <c r="R78" s="1"/>
      <c r="S78" s="1"/>
      <c r="T78" s="1"/>
      <c r="U78" s="1"/>
      <c r="V78" s="1"/>
      <c r="W78" s="1"/>
      <c r="X78" s="1"/>
      <c r="Y78" s="1"/>
      <c r="Z78" s="1"/>
      <c r="AA78" s="1"/>
      <c r="AB78" s="1"/>
    </row>
    <row r="79" customFormat="false" ht="15" hidden="false" customHeight="false" outlineLevel="0" collapsed="false">
      <c r="A79" s="1"/>
      <c r="B79" s="1" t="s">
        <v>61</v>
      </c>
      <c r="C79" s="1"/>
      <c r="D79" s="1"/>
      <c r="E79" s="1"/>
      <c r="F79" s="1"/>
      <c r="G79" s="30"/>
      <c r="H79" s="30"/>
      <c r="I79" s="1"/>
      <c r="J79" s="1"/>
      <c r="K79" s="7"/>
      <c r="L79" s="7"/>
      <c r="M79" s="1"/>
      <c r="N79" s="1"/>
      <c r="O79" s="1"/>
      <c r="P79" s="1"/>
      <c r="Q79" s="1"/>
      <c r="R79" s="1"/>
      <c r="S79" s="1"/>
      <c r="T79" s="1"/>
      <c r="U79" s="1"/>
      <c r="V79" s="1"/>
      <c r="W79" s="1"/>
      <c r="X79" s="1"/>
      <c r="Y79" s="1"/>
      <c r="Z79" s="1"/>
      <c r="AA79" s="1"/>
      <c r="AB79" s="1"/>
      <c r="AC79" s="1"/>
    </row>
    <row r="80" customFormat="false" ht="15" hidden="false" customHeight="false" outlineLevel="0" collapsed="false">
      <c r="A80" s="1"/>
      <c r="C80" s="1"/>
      <c r="D80" s="1"/>
      <c r="E80" s="1"/>
      <c r="F80" s="1"/>
      <c r="G80" s="30"/>
      <c r="H80" s="30"/>
      <c r="I80" s="1"/>
      <c r="J80" s="1"/>
      <c r="K80" s="7"/>
      <c r="L80" s="7"/>
      <c r="M80" s="1"/>
      <c r="N80" s="1"/>
      <c r="O80" s="1"/>
      <c r="P80" s="1"/>
      <c r="Q80" s="1"/>
      <c r="R80" s="1"/>
      <c r="S80" s="1"/>
      <c r="T80" s="1"/>
      <c r="U80" s="1"/>
      <c r="V80" s="1"/>
      <c r="W80" s="1"/>
      <c r="X80" s="1"/>
      <c r="Y80" s="1"/>
      <c r="Z80" s="1"/>
      <c r="AA80" s="1"/>
      <c r="AB80" s="1"/>
      <c r="AC80" s="1"/>
    </row>
    <row r="81" customFormat="false" ht="15" hidden="false" customHeight="false" outlineLevel="0" collapsed="false">
      <c r="A81" s="1"/>
      <c r="B81" s="1" t="s">
        <v>62</v>
      </c>
      <c r="C81" s="1"/>
      <c r="D81" s="32" t="s">
        <v>63</v>
      </c>
      <c r="E81" s="1"/>
      <c r="F81" s="1"/>
      <c r="G81" s="30"/>
      <c r="H81" s="30"/>
      <c r="I81" s="1"/>
      <c r="J81" s="1"/>
      <c r="K81" s="7"/>
      <c r="L81" s="7"/>
      <c r="M81" s="1"/>
      <c r="N81" s="1"/>
      <c r="O81" s="1"/>
      <c r="P81" s="1"/>
      <c r="Q81" s="1"/>
      <c r="R81" s="1"/>
      <c r="S81" s="1"/>
      <c r="T81" s="1"/>
      <c r="U81" s="1"/>
      <c r="V81" s="1"/>
      <c r="W81" s="1"/>
      <c r="X81" s="1"/>
      <c r="Y81" s="1"/>
      <c r="Z81" s="1"/>
      <c r="AA81" s="1"/>
      <c r="AB81" s="1"/>
      <c r="AC81" s="1"/>
    </row>
    <row r="82" customFormat="false" ht="15" hidden="false" customHeight="false" outlineLevel="0" collapsed="false">
      <c r="A82" s="1"/>
      <c r="B82" s="33" t="s">
        <v>64</v>
      </c>
      <c r="C82" s="33"/>
      <c r="D82" s="1" t="s">
        <v>65</v>
      </c>
      <c r="E82" s="1"/>
      <c r="F82" s="1"/>
      <c r="G82" s="30"/>
      <c r="H82" s="30"/>
      <c r="I82" s="1"/>
      <c r="J82" s="1"/>
      <c r="K82" s="7"/>
      <c r="L82" s="7"/>
      <c r="M82" s="1"/>
      <c r="N82" s="1"/>
      <c r="O82" s="1"/>
      <c r="P82" s="1"/>
      <c r="Q82" s="1"/>
      <c r="R82" s="1"/>
      <c r="S82" s="1"/>
      <c r="T82" s="1"/>
      <c r="U82" s="1"/>
      <c r="V82" s="1"/>
      <c r="W82" s="1"/>
      <c r="X82" s="1"/>
      <c r="Y82" s="1"/>
      <c r="Z82" s="1"/>
      <c r="AA82" s="1"/>
      <c r="AB82" s="1"/>
      <c r="AC82" s="1"/>
    </row>
    <row r="83" customFormat="false" ht="15" hidden="false" customHeight="false" outlineLevel="0" collapsed="false">
      <c r="A83" s="1"/>
      <c r="B83" s="33" t="s">
        <v>66</v>
      </c>
      <c r="C83" s="33"/>
      <c r="D83" s="1" t="s">
        <v>67</v>
      </c>
      <c r="E83" s="1"/>
      <c r="F83" s="1"/>
      <c r="G83" s="30"/>
      <c r="H83" s="30"/>
      <c r="J83" s="1"/>
      <c r="K83" s="7"/>
      <c r="L83" s="7"/>
      <c r="M83" s="1"/>
      <c r="N83" s="1"/>
      <c r="O83" s="1"/>
      <c r="P83" s="1"/>
      <c r="Q83" s="1"/>
      <c r="R83" s="1"/>
      <c r="S83" s="1"/>
      <c r="T83" s="1"/>
      <c r="U83" s="1"/>
      <c r="V83" s="1"/>
      <c r="W83" s="1"/>
      <c r="X83" s="1"/>
      <c r="Y83" s="1"/>
      <c r="Z83" s="1"/>
      <c r="AA83" s="1"/>
      <c r="AB83" s="1"/>
      <c r="AC83" s="1"/>
    </row>
    <row r="84" customFormat="false" ht="15" hidden="false" customHeight="false" outlineLevel="0" collapsed="false">
      <c r="A84" s="1"/>
      <c r="B84" s="1"/>
      <c r="C84" s="1"/>
      <c r="D84" s="1"/>
      <c r="E84" s="1"/>
      <c r="F84" s="1"/>
      <c r="G84" s="30"/>
      <c r="H84" s="30"/>
      <c r="I84" s="1"/>
      <c r="J84" s="1"/>
      <c r="K84" s="7"/>
      <c r="L84" s="7"/>
      <c r="M84" s="1"/>
      <c r="N84" s="1"/>
      <c r="O84" s="1"/>
      <c r="P84" s="1"/>
      <c r="Q84" s="1"/>
      <c r="R84" s="1"/>
      <c r="S84" s="1"/>
      <c r="T84" s="1"/>
      <c r="U84" s="1"/>
      <c r="V84" s="1"/>
      <c r="W84" s="1"/>
      <c r="X84" s="1"/>
      <c r="Y84" s="1"/>
      <c r="Z84" s="1"/>
      <c r="AA84" s="1"/>
      <c r="AB84" s="1"/>
      <c r="AC84" s="1"/>
    </row>
    <row r="85" customFormat="false" ht="15" hidden="false" customHeight="false" outlineLevel="0" collapsed="false">
      <c r="A85" s="1"/>
      <c r="B85" s="1" t="s">
        <v>68</v>
      </c>
      <c r="C85" s="1"/>
      <c r="D85" s="1"/>
      <c r="E85" s="1"/>
      <c r="F85" s="1"/>
      <c r="G85" s="30"/>
      <c r="H85" s="30"/>
      <c r="I85" s="1"/>
      <c r="J85" s="1"/>
      <c r="K85" s="7"/>
      <c r="L85" s="7"/>
      <c r="M85" s="1"/>
      <c r="N85" s="1"/>
      <c r="O85" s="1"/>
      <c r="P85" s="1"/>
      <c r="Q85" s="1"/>
      <c r="R85" s="1"/>
      <c r="S85" s="1"/>
      <c r="T85" s="1"/>
      <c r="U85" s="1"/>
      <c r="V85" s="1"/>
      <c r="W85" s="1"/>
      <c r="X85" s="1"/>
      <c r="Y85" s="1"/>
      <c r="Z85" s="1"/>
      <c r="AA85" s="1"/>
      <c r="AB85" s="1"/>
      <c r="AC85" s="1"/>
    </row>
    <row r="86" customFormat="false" ht="15" hidden="false" customHeight="false" outlineLevel="0" collapsed="false">
      <c r="A86" s="1"/>
      <c r="B86" s="1" t="s">
        <v>69</v>
      </c>
      <c r="C86" s="1"/>
      <c r="D86" s="1"/>
      <c r="E86" s="1"/>
      <c r="F86" s="1"/>
      <c r="G86" s="30"/>
      <c r="H86" s="30"/>
      <c r="I86" s="1"/>
      <c r="J86" s="1"/>
      <c r="K86" s="7"/>
      <c r="L86" s="7"/>
      <c r="M86" s="1"/>
      <c r="N86" s="1"/>
      <c r="O86" s="1"/>
      <c r="P86" s="1"/>
      <c r="Q86" s="1"/>
      <c r="R86" s="1"/>
      <c r="S86" s="1"/>
      <c r="T86" s="1"/>
      <c r="U86" s="1"/>
      <c r="V86" s="1"/>
      <c r="W86" s="1"/>
      <c r="X86" s="1"/>
      <c r="Y86" s="1"/>
      <c r="Z86" s="1"/>
      <c r="AA86" s="1"/>
      <c r="AB86" s="1"/>
      <c r="AC86" s="1"/>
    </row>
    <row r="87" customFormat="false" ht="15" hidden="false" customHeight="false" outlineLevel="0" collapsed="false">
      <c r="A87" s="1"/>
      <c r="B87" s="1" t="s">
        <v>70</v>
      </c>
      <c r="C87" s="1"/>
      <c r="D87" s="1"/>
      <c r="E87" s="1"/>
      <c r="F87" s="1"/>
      <c r="G87" s="30"/>
      <c r="H87" s="30"/>
      <c r="I87" s="1"/>
      <c r="J87" s="1"/>
      <c r="K87" s="7"/>
      <c r="L87" s="7"/>
      <c r="M87" s="1"/>
      <c r="N87" s="1"/>
      <c r="O87" s="1"/>
      <c r="P87" s="1"/>
      <c r="Q87" s="1"/>
      <c r="R87" s="1"/>
      <c r="S87" s="1"/>
      <c r="T87" s="1"/>
      <c r="U87" s="1"/>
      <c r="V87" s="1"/>
      <c r="W87" s="1"/>
      <c r="X87" s="1"/>
      <c r="Y87" s="1"/>
      <c r="Z87" s="1"/>
      <c r="AA87" s="1"/>
      <c r="AB87" s="1"/>
      <c r="AC87" s="1"/>
    </row>
    <row r="88" customFormat="false" ht="15" hidden="false" customHeight="false" outlineLevel="0" collapsed="false">
      <c r="A88" s="1"/>
      <c r="B88" s="1" t="s">
        <v>71</v>
      </c>
      <c r="C88" s="1"/>
      <c r="D88" s="1"/>
      <c r="E88" s="1"/>
      <c r="F88" s="1"/>
      <c r="G88" s="30"/>
      <c r="H88" s="30"/>
      <c r="I88" s="1"/>
      <c r="J88" s="1"/>
      <c r="K88" s="7"/>
      <c r="L88" s="7"/>
      <c r="M88" s="1"/>
      <c r="N88" s="1"/>
      <c r="O88" s="1"/>
      <c r="P88" s="1"/>
      <c r="Q88" s="1"/>
      <c r="R88" s="1"/>
      <c r="S88" s="1"/>
      <c r="T88" s="1"/>
      <c r="U88" s="1"/>
      <c r="V88" s="1"/>
      <c r="W88" s="1"/>
      <c r="X88" s="1"/>
      <c r="Y88" s="1"/>
      <c r="Z88" s="1"/>
      <c r="AA88" s="1"/>
      <c r="AB88" s="1"/>
      <c r="AC88" s="1"/>
    </row>
    <row r="89" customFormat="false" ht="15" hidden="false" customHeight="false" outlineLevel="0" collapsed="false">
      <c r="A89" s="1"/>
      <c r="B89" s="1" t="s">
        <v>72</v>
      </c>
      <c r="C89" s="1"/>
      <c r="D89" s="1"/>
      <c r="E89" s="1"/>
      <c r="F89" s="1"/>
      <c r="G89" s="30"/>
      <c r="H89" s="30"/>
      <c r="I89" s="1"/>
      <c r="J89" s="1"/>
      <c r="K89" s="7"/>
      <c r="L89" s="7"/>
      <c r="M89" s="1"/>
      <c r="N89" s="1"/>
      <c r="O89" s="1"/>
      <c r="P89" s="1"/>
      <c r="Q89" s="1"/>
      <c r="R89" s="1"/>
      <c r="S89" s="1"/>
      <c r="T89" s="1"/>
      <c r="U89" s="1"/>
      <c r="V89" s="1"/>
      <c r="W89" s="1"/>
      <c r="X89" s="1"/>
      <c r="Y89" s="1"/>
      <c r="Z89" s="1"/>
      <c r="AA89" s="1"/>
      <c r="AB89" s="1"/>
      <c r="AC89" s="1"/>
    </row>
    <row r="90" customFormat="false" ht="15" hidden="false" customHeight="false" outlineLevel="0" collapsed="false">
      <c r="A90" s="1"/>
      <c r="B90" s="1"/>
      <c r="C90" s="1"/>
      <c r="D90" s="1"/>
      <c r="E90" s="1"/>
      <c r="F90" s="1"/>
      <c r="G90" s="30"/>
      <c r="H90" s="30"/>
      <c r="I90" s="1"/>
      <c r="J90" s="1"/>
      <c r="K90" s="7"/>
      <c r="L90" s="7"/>
      <c r="M90" s="1"/>
      <c r="N90" s="1"/>
      <c r="O90" s="1"/>
      <c r="P90" s="1"/>
      <c r="Q90" s="1"/>
      <c r="R90" s="1"/>
      <c r="S90" s="1"/>
      <c r="T90" s="1"/>
      <c r="U90" s="1"/>
      <c r="V90" s="1"/>
      <c r="W90" s="1"/>
      <c r="X90" s="1"/>
      <c r="Y90" s="1"/>
      <c r="Z90" s="1"/>
      <c r="AA90" s="1"/>
      <c r="AB90" s="1"/>
      <c r="AC90" s="1"/>
    </row>
    <row r="91" customFormat="false" ht="15" hidden="false" customHeight="false" outlineLevel="0" collapsed="false">
      <c r="A91" s="1"/>
      <c r="B91" s="34"/>
      <c r="C91" s="34" t="s">
        <v>73</v>
      </c>
      <c r="D91" s="34" t="s">
        <v>14</v>
      </c>
      <c r="E91" s="34"/>
      <c r="F91" s="34"/>
      <c r="G91" s="35" t="s">
        <v>15</v>
      </c>
      <c r="H91" s="35" t="s">
        <v>16</v>
      </c>
      <c r="I91" s="1"/>
      <c r="J91" s="1"/>
      <c r="K91" s="7"/>
      <c r="L91" s="7"/>
      <c r="M91" s="1"/>
      <c r="N91" s="1"/>
      <c r="O91" s="1"/>
      <c r="P91" s="1"/>
      <c r="Q91" s="1"/>
      <c r="R91" s="1"/>
      <c r="S91" s="1"/>
      <c r="T91" s="1"/>
      <c r="U91" s="1"/>
      <c r="V91" s="1"/>
      <c r="W91" s="1"/>
      <c r="X91" s="1"/>
      <c r="Y91" s="1"/>
      <c r="Z91" s="1"/>
      <c r="AA91" s="1"/>
      <c r="AB91" s="1"/>
      <c r="AC91" s="1"/>
    </row>
    <row r="92" customFormat="false" ht="15" hidden="false" customHeight="false" outlineLevel="0" collapsed="false">
      <c r="A92" s="1"/>
      <c r="B92" s="1" t="s">
        <v>18</v>
      </c>
      <c r="C92" s="7" t="n">
        <v>129</v>
      </c>
      <c r="D92" s="36" t="s">
        <v>74</v>
      </c>
      <c r="E92" s="7"/>
      <c r="F92" s="7"/>
      <c r="G92" s="30" t="n">
        <v>35000</v>
      </c>
      <c r="H92" s="30"/>
      <c r="I92" s="1"/>
      <c r="J92" s="1"/>
      <c r="K92" s="7"/>
      <c r="L92" s="7"/>
      <c r="M92" s="1"/>
      <c r="N92" s="1"/>
      <c r="O92" s="1"/>
      <c r="P92" s="1"/>
      <c r="Q92" s="1"/>
      <c r="R92" s="1"/>
      <c r="S92" s="1"/>
      <c r="T92" s="1"/>
      <c r="U92" s="1"/>
      <c r="V92" s="1"/>
      <c r="W92" s="1"/>
      <c r="X92" s="1"/>
      <c r="Y92" s="1"/>
      <c r="Z92" s="1"/>
      <c r="AA92" s="1"/>
      <c r="AB92" s="1"/>
      <c r="AC92" s="1"/>
    </row>
    <row r="93" customFormat="false" ht="15" hidden="false" customHeight="false" outlineLevel="0" collapsed="false">
      <c r="A93" s="1"/>
      <c r="B93" s="1" t="s">
        <v>24</v>
      </c>
      <c r="C93" s="14" t="n">
        <v>113</v>
      </c>
      <c r="D93" s="37" t="s">
        <v>75</v>
      </c>
      <c r="E93" s="14"/>
      <c r="F93" s="14"/>
      <c r="G93" s="30"/>
      <c r="H93" s="30" t="n">
        <f aca="false">0.7*G92</f>
        <v>24500</v>
      </c>
      <c r="I93" s="1"/>
      <c r="J93" s="1"/>
      <c r="K93" s="7"/>
      <c r="L93" s="7"/>
      <c r="M93" s="1"/>
      <c r="N93" s="1"/>
      <c r="O93" s="1"/>
      <c r="P93" s="1"/>
      <c r="Q93" s="1"/>
      <c r="R93" s="1"/>
      <c r="S93" s="1"/>
      <c r="T93" s="1"/>
      <c r="U93" s="1"/>
      <c r="V93" s="1"/>
      <c r="W93" s="1"/>
      <c r="X93" s="1"/>
      <c r="Y93" s="1"/>
      <c r="Z93" s="1"/>
      <c r="AA93" s="1"/>
      <c r="AB93" s="1"/>
      <c r="AC93" s="1"/>
    </row>
    <row r="94" customFormat="false" ht="15" hidden="false" customHeight="false" outlineLevel="0" collapsed="false">
      <c r="A94" s="1"/>
      <c r="B94" s="1" t="s">
        <v>24</v>
      </c>
      <c r="C94" s="14" t="n">
        <v>120</v>
      </c>
      <c r="D94" s="37" t="s">
        <v>76</v>
      </c>
      <c r="E94" s="37"/>
      <c r="F94" s="37"/>
      <c r="G94" s="30"/>
      <c r="H94" s="30" t="n">
        <v>3500</v>
      </c>
      <c r="I94" s="1"/>
      <c r="J94" s="1"/>
      <c r="K94" s="7"/>
      <c r="L94" s="7"/>
      <c r="M94" s="1"/>
      <c r="N94" s="1"/>
      <c r="O94" s="1"/>
      <c r="P94" s="1"/>
      <c r="Q94" s="1"/>
      <c r="R94" s="1"/>
      <c r="S94" s="1"/>
      <c r="T94" s="1"/>
      <c r="U94" s="1"/>
      <c r="V94" s="1"/>
      <c r="W94" s="1"/>
      <c r="X94" s="1"/>
      <c r="Y94" s="1"/>
      <c r="Z94" s="1"/>
      <c r="AA94" s="1"/>
      <c r="AB94" s="1"/>
      <c r="AC94" s="1"/>
    </row>
    <row r="95" customFormat="false" ht="15" hidden="false" customHeight="false" outlineLevel="0" collapsed="false">
      <c r="A95" s="1"/>
      <c r="B95" s="1" t="s">
        <v>24</v>
      </c>
      <c r="C95" s="14" t="n">
        <v>526</v>
      </c>
      <c r="D95" s="37" t="s">
        <v>77</v>
      </c>
      <c r="E95" s="37"/>
      <c r="F95" s="37"/>
      <c r="G95" s="30"/>
      <c r="H95" s="30" t="n">
        <f aca="false">G92-H93-H94</f>
        <v>7000</v>
      </c>
      <c r="I95" s="1" t="s">
        <v>78</v>
      </c>
      <c r="J95" s="1"/>
      <c r="K95" s="7"/>
      <c r="L95" s="7"/>
      <c r="M95" s="1"/>
      <c r="N95" s="1"/>
      <c r="O95" s="1"/>
      <c r="P95" s="1"/>
      <c r="Q95" s="1"/>
      <c r="R95" s="1"/>
      <c r="S95" s="1"/>
      <c r="T95" s="1"/>
      <c r="U95" s="1"/>
      <c r="V95" s="1"/>
      <c r="W95" s="1"/>
      <c r="X95" s="1"/>
      <c r="Y95" s="1"/>
      <c r="Z95" s="1"/>
      <c r="AA95" s="1"/>
      <c r="AB95" s="1"/>
      <c r="AC95" s="1"/>
    </row>
    <row r="96" customFormat="false" ht="15" hidden="false" customHeight="false" outlineLevel="0" collapsed="false">
      <c r="A96" s="1"/>
      <c r="B96" s="1"/>
      <c r="C96" s="1"/>
      <c r="D96" s="1"/>
      <c r="E96" s="1"/>
      <c r="F96" s="1"/>
      <c r="G96" s="30"/>
      <c r="H96" s="30"/>
      <c r="I96" s="1"/>
      <c r="J96" s="1"/>
      <c r="K96" s="7"/>
      <c r="L96" s="7"/>
      <c r="M96" s="1"/>
      <c r="N96" s="1"/>
      <c r="O96" s="1"/>
      <c r="P96" s="1"/>
      <c r="Q96" s="1"/>
      <c r="R96" s="1"/>
      <c r="S96" s="1"/>
      <c r="T96" s="1"/>
      <c r="U96" s="1"/>
      <c r="V96" s="1"/>
      <c r="W96" s="1"/>
      <c r="X96" s="1"/>
      <c r="Y96" s="1"/>
      <c r="Z96" s="1"/>
      <c r="AA96" s="1"/>
      <c r="AB96" s="1"/>
      <c r="AC96" s="1"/>
    </row>
    <row r="97" customFormat="false" ht="15" hidden="false" customHeight="false" outlineLevel="0" collapsed="false">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row>
    <row r="98" customFormat="false" ht="15" hidden="false" customHeight="false" outlineLevel="0" collapsed="false">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row>
    <row r="99" customFormat="false" ht="15" hidden="false" customHeight="false" outlineLevel="0" collapsed="false">
      <c r="A99" s="1"/>
      <c r="B99" s="34"/>
      <c r="C99" s="34" t="s">
        <v>73</v>
      </c>
      <c r="D99" s="34" t="s">
        <v>14</v>
      </c>
      <c r="E99" s="34"/>
      <c r="F99" s="34"/>
      <c r="G99" s="35" t="s">
        <v>15</v>
      </c>
      <c r="H99" s="35" t="s">
        <v>16</v>
      </c>
      <c r="I99" s="1"/>
      <c r="J99" s="1"/>
      <c r="K99" s="1"/>
      <c r="L99" s="1"/>
      <c r="M99" s="1"/>
      <c r="N99" s="1"/>
      <c r="O99" s="1"/>
      <c r="P99" s="1"/>
      <c r="Q99" s="1"/>
      <c r="R99" s="1"/>
      <c r="S99" s="1"/>
      <c r="T99" s="1"/>
      <c r="U99" s="1"/>
      <c r="V99" s="1"/>
      <c r="W99" s="1"/>
      <c r="X99" s="1"/>
      <c r="Y99" s="1"/>
      <c r="Z99" s="1"/>
      <c r="AA99" s="1"/>
      <c r="AB99" s="1"/>
      <c r="AC99" s="1"/>
    </row>
    <row r="100" customFormat="false" ht="15" hidden="false" customHeight="false" outlineLevel="0" collapsed="false">
      <c r="A100" s="1"/>
      <c r="B100" s="1" t="s">
        <v>18</v>
      </c>
      <c r="C100" s="7" t="n">
        <v>526</v>
      </c>
      <c r="D100" s="1" t="s">
        <v>77</v>
      </c>
      <c r="E100" s="7"/>
      <c r="F100" s="7"/>
      <c r="G100" s="30" t="n">
        <f aca="false">H95</f>
        <v>7000</v>
      </c>
      <c r="H100" s="30"/>
      <c r="I100" s="1"/>
      <c r="J100" s="1"/>
      <c r="K100" s="1"/>
      <c r="L100" s="1"/>
      <c r="M100" s="1"/>
      <c r="N100" s="1"/>
      <c r="O100" s="1"/>
      <c r="P100" s="1"/>
      <c r="Q100" s="1"/>
      <c r="R100" s="1"/>
      <c r="S100" s="1"/>
      <c r="T100" s="1"/>
      <c r="U100" s="1"/>
      <c r="V100" s="1"/>
      <c r="W100" s="1"/>
      <c r="X100" s="1"/>
      <c r="Y100" s="1"/>
      <c r="Z100" s="1"/>
      <c r="AA100" s="1"/>
      <c r="AB100" s="1"/>
      <c r="AC100" s="1"/>
    </row>
    <row r="101" customFormat="false" ht="15" hidden="false" customHeight="false" outlineLevel="0" collapsed="false">
      <c r="A101" s="1"/>
      <c r="B101" s="1" t="s">
        <v>24</v>
      </c>
      <c r="C101" s="7" t="n">
        <v>572</v>
      </c>
      <c r="D101" s="38" t="s">
        <v>20</v>
      </c>
      <c r="E101" s="7"/>
      <c r="F101" s="7"/>
      <c r="G101" s="30"/>
      <c r="H101" s="30" t="n">
        <f aca="false">0.82*G100</f>
        <v>5740</v>
      </c>
      <c r="I101" s="1" t="s">
        <v>79</v>
      </c>
      <c r="J101" s="1"/>
      <c r="K101" s="1"/>
      <c r="L101" s="1"/>
      <c r="M101" s="1"/>
      <c r="N101" s="1"/>
      <c r="O101" s="1"/>
      <c r="P101" s="1"/>
      <c r="Q101" s="1"/>
      <c r="R101" s="1"/>
      <c r="S101" s="1"/>
      <c r="T101" s="1"/>
      <c r="U101" s="1"/>
      <c r="V101" s="1"/>
      <c r="W101" s="1"/>
      <c r="X101" s="1"/>
      <c r="Y101" s="1"/>
      <c r="Z101" s="1"/>
      <c r="AA101" s="1"/>
      <c r="AB101" s="1"/>
      <c r="AC101" s="1"/>
    </row>
    <row r="102" customFormat="false" ht="15" hidden="false" customHeight="false" outlineLevel="0" collapsed="false">
      <c r="A102" s="1"/>
      <c r="B102" s="1" t="s">
        <v>24</v>
      </c>
      <c r="C102" s="14" t="n">
        <v>473</v>
      </c>
      <c r="D102" s="37" t="s">
        <v>80</v>
      </c>
      <c r="E102" s="37"/>
      <c r="F102" s="37"/>
      <c r="G102" s="30"/>
      <c r="H102" s="30" t="n">
        <f aca="false">G100-H101</f>
        <v>1260</v>
      </c>
      <c r="I102" s="1" t="s">
        <v>81</v>
      </c>
      <c r="J102" s="1"/>
      <c r="K102" s="1"/>
      <c r="L102" s="1"/>
      <c r="M102" s="1"/>
      <c r="N102" s="1"/>
      <c r="O102" s="1"/>
      <c r="P102" s="1"/>
      <c r="Q102" s="1"/>
      <c r="R102" s="1"/>
      <c r="S102" s="1"/>
      <c r="T102" s="1"/>
      <c r="U102" s="1"/>
      <c r="V102" s="1"/>
      <c r="W102" s="1"/>
      <c r="X102" s="1"/>
      <c r="Y102" s="1"/>
      <c r="Z102" s="1"/>
      <c r="AA102" s="1"/>
      <c r="AB102" s="1"/>
      <c r="AC102" s="1"/>
    </row>
    <row r="103" customFormat="false" ht="15" hidden="false" customHeight="false" outlineLevel="0" collapsed="false">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row>
    <row r="104" customFormat="false" ht="15" hidden="false" customHeight="false" outlineLevel="0" collapsed="false">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row>
    <row r="105" customFormat="false" ht="15" hidden="false" customHeight="false" outlineLevel="0" collapsed="false">
      <c r="A105" s="1"/>
      <c r="B105" s="1" t="s">
        <v>82</v>
      </c>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row>
    <row r="106" customFormat="false" ht="15" hidden="false" customHeight="false" outlineLevel="0" collapsed="false">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row>
    <row r="107" customFormat="false" ht="15" hidden="false" customHeight="false" outlineLevel="0" collapsed="false">
      <c r="A107" s="1"/>
      <c r="B107" s="1" t="n">
        <v>576</v>
      </c>
      <c r="C107" s="30" t="n">
        <v>7000</v>
      </c>
      <c r="D107" s="31" t="s">
        <v>83</v>
      </c>
      <c r="E107" s="31"/>
      <c r="F107" s="31"/>
      <c r="G107" s="1"/>
      <c r="H107" s="1"/>
      <c r="I107" s="1"/>
      <c r="J107" s="1"/>
      <c r="K107" s="1"/>
      <c r="L107" s="1"/>
      <c r="M107" s="1"/>
      <c r="N107" s="1"/>
      <c r="O107" s="1"/>
      <c r="P107" s="1"/>
      <c r="Q107" s="1"/>
      <c r="R107" s="1"/>
      <c r="S107" s="1"/>
      <c r="T107" s="1"/>
      <c r="U107" s="1"/>
      <c r="V107" s="1"/>
      <c r="W107" s="1"/>
      <c r="X107" s="1"/>
      <c r="Y107" s="1"/>
      <c r="Z107" s="1"/>
      <c r="AA107" s="1"/>
      <c r="AB107" s="1"/>
      <c r="AC107" s="1"/>
    </row>
    <row r="108" customFormat="false" ht="15" hidden="false" customHeight="false" outlineLevel="0" collapsed="false">
      <c r="A108" s="1"/>
      <c r="B108" s="1" t="n">
        <v>129</v>
      </c>
      <c r="C108" s="30" t="n">
        <v>35000</v>
      </c>
      <c r="D108" s="31"/>
      <c r="E108" s="31"/>
      <c r="F108" s="31"/>
      <c r="G108" s="1"/>
      <c r="H108" s="1"/>
      <c r="I108" s="1"/>
      <c r="J108" s="1"/>
      <c r="K108" s="1"/>
      <c r="L108" s="1"/>
      <c r="M108" s="1"/>
      <c r="N108" s="1"/>
      <c r="O108" s="1"/>
      <c r="P108" s="1"/>
      <c r="Q108" s="1"/>
      <c r="R108" s="1"/>
      <c r="S108" s="1"/>
      <c r="T108" s="1"/>
      <c r="U108" s="1"/>
      <c r="V108" s="1"/>
      <c r="W108" s="1"/>
      <c r="X108" s="1"/>
      <c r="Y108" s="1"/>
      <c r="Z108" s="1"/>
      <c r="AA108" s="1"/>
      <c r="AB108" s="1"/>
      <c r="AC108" s="1"/>
    </row>
    <row r="109" customFormat="false" ht="15" hidden="false" customHeight="false" outlineLevel="0" collapsed="false">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row>
    <row r="110" customFormat="false" ht="15" hidden="false" customHeight="false" outlineLevel="0" collapsed="false">
      <c r="A110" s="1"/>
      <c r="B110" s="1" t="s">
        <v>84</v>
      </c>
      <c r="C110" s="1"/>
      <c r="D110" s="1"/>
      <c r="E110" s="1"/>
      <c r="F110" s="1"/>
      <c r="G110" s="30"/>
      <c r="H110" s="30"/>
      <c r="I110" s="1"/>
      <c r="J110" s="1"/>
      <c r="K110" s="1"/>
      <c r="L110" s="1"/>
      <c r="M110" s="1"/>
      <c r="N110" s="1"/>
      <c r="O110" s="1"/>
      <c r="P110" s="1"/>
      <c r="Q110" s="1"/>
      <c r="R110" s="1"/>
      <c r="S110" s="1"/>
      <c r="T110" s="1"/>
      <c r="U110" s="1"/>
      <c r="V110" s="1"/>
      <c r="W110" s="1"/>
      <c r="X110" s="1"/>
      <c r="Y110" s="1"/>
      <c r="Z110" s="1"/>
      <c r="AA110" s="1"/>
      <c r="AB110" s="1"/>
      <c r="AC110" s="1"/>
    </row>
    <row r="111" customFormat="false" ht="15" hidden="false" customHeight="false" outlineLevel="0" collapsed="false">
      <c r="A111" s="1"/>
      <c r="B111" s="1" t="s">
        <v>85</v>
      </c>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row>
    <row r="112" customFormat="false" ht="15" hidden="false" customHeight="false" outlineLevel="0" collapsed="false">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row>
    <row r="113" customFormat="false" ht="15" hidden="false" customHeight="false" outlineLevel="0" collapsed="false">
      <c r="A113" s="1"/>
      <c r="B113" s="34"/>
      <c r="C113" s="34" t="s">
        <v>73</v>
      </c>
      <c r="D113" s="34" t="s">
        <v>14</v>
      </c>
      <c r="E113" s="34"/>
      <c r="F113" s="34"/>
      <c r="G113" s="35" t="s">
        <v>15</v>
      </c>
      <c r="H113" s="35" t="s">
        <v>16</v>
      </c>
      <c r="I113" s="1"/>
      <c r="J113" s="1"/>
      <c r="K113" s="1"/>
      <c r="L113" s="1"/>
      <c r="M113" s="1"/>
      <c r="N113" s="1"/>
      <c r="O113" s="1"/>
      <c r="P113" s="1"/>
      <c r="Q113" s="1"/>
      <c r="R113" s="1"/>
      <c r="S113" s="1"/>
      <c r="T113" s="1"/>
      <c r="U113" s="1"/>
      <c r="V113" s="1"/>
      <c r="W113" s="1"/>
      <c r="X113" s="1"/>
      <c r="Y113" s="1"/>
      <c r="Z113" s="1"/>
      <c r="AA113" s="1"/>
      <c r="AB113" s="1"/>
      <c r="AC113" s="1"/>
    </row>
    <row r="114" customFormat="false" ht="15" hidden="false" customHeight="false" outlineLevel="0" collapsed="false">
      <c r="A114" s="1"/>
      <c r="B114" s="1" t="s">
        <v>18</v>
      </c>
      <c r="C114" s="14" t="n">
        <v>121</v>
      </c>
      <c r="D114" s="37" t="s">
        <v>86</v>
      </c>
      <c r="E114" s="14"/>
      <c r="F114" s="14"/>
      <c r="G114" s="30" t="n">
        <v>25000</v>
      </c>
      <c r="H114" s="30"/>
      <c r="I114" s="1" t="s">
        <v>87</v>
      </c>
      <c r="J114" s="1"/>
      <c r="K114" s="1"/>
      <c r="L114" s="1"/>
      <c r="M114" s="1"/>
      <c r="N114" s="1"/>
      <c r="O114" s="1"/>
      <c r="P114" s="1"/>
      <c r="Q114" s="1"/>
      <c r="R114" s="1"/>
      <c r="S114" s="1"/>
      <c r="T114" s="1"/>
      <c r="U114" s="1"/>
      <c r="V114" s="1"/>
      <c r="W114" s="1"/>
      <c r="X114" s="1"/>
      <c r="Y114" s="1"/>
      <c r="Z114" s="1"/>
      <c r="AA114" s="1"/>
      <c r="AB114" s="1"/>
      <c r="AC114" s="1"/>
    </row>
    <row r="115" customFormat="false" ht="15" hidden="false" customHeight="false" outlineLevel="0" collapsed="false">
      <c r="A115" s="1"/>
      <c r="B115" s="1" t="s">
        <v>24</v>
      </c>
      <c r="C115" s="7" t="n">
        <v>129</v>
      </c>
      <c r="D115" s="36" t="s">
        <v>74</v>
      </c>
      <c r="E115" s="7"/>
      <c r="F115" s="7"/>
      <c r="G115" s="30"/>
      <c r="H115" s="30" t="n">
        <f aca="false">G114</f>
        <v>25000</v>
      </c>
      <c r="I115" s="1"/>
      <c r="J115" s="1"/>
      <c r="K115" s="1"/>
      <c r="L115" s="1"/>
      <c r="M115" s="1"/>
      <c r="N115" s="1"/>
      <c r="O115" s="1"/>
      <c r="P115" s="1"/>
      <c r="Q115" s="1"/>
      <c r="R115" s="1"/>
      <c r="S115" s="1"/>
      <c r="T115" s="1"/>
      <c r="U115" s="1"/>
      <c r="V115" s="1"/>
      <c r="W115" s="1"/>
      <c r="X115" s="1"/>
      <c r="Y115" s="1"/>
      <c r="Z115" s="1"/>
      <c r="AA115" s="1"/>
      <c r="AB115" s="1"/>
      <c r="AC115" s="1"/>
    </row>
    <row r="116" customFormat="false" ht="15" hidden="false" customHeight="false" outlineLevel="0" collapsed="false">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row>
    <row r="117" customFormat="false" ht="15" hidden="false" customHeight="false" outlineLevel="0" collapsed="false">
      <c r="A117" s="1"/>
      <c r="B117" s="1"/>
      <c r="C117" s="7"/>
      <c r="E117" s="1"/>
      <c r="F117" s="1"/>
      <c r="G117" s="1"/>
      <c r="H117" s="1"/>
      <c r="I117" s="1"/>
      <c r="J117" s="1"/>
      <c r="K117" s="1"/>
      <c r="L117" s="1"/>
      <c r="M117" s="1"/>
      <c r="N117" s="1"/>
      <c r="O117" s="1"/>
      <c r="P117" s="1"/>
      <c r="Q117" s="1"/>
      <c r="R117" s="1"/>
      <c r="S117" s="1"/>
      <c r="T117" s="1"/>
      <c r="U117" s="1"/>
      <c r="V117" s="1"/>
      <c r="W117" s="1"/>
      <c r="X117" s="1"/>
      <c r="Y117" s="1"/>
      <c r="Z117" s="1"/>
      <c r="AA117" s="1"/>
      <c r="AB117" s="1"/>
      <c r="AC117" s="1"/>
    </row>
    <row r="118" customFormat="false" ht="15" hidden="false" customHeight="false" outlineLevel="0" collapsed="false">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row>
    <row r="119" customFormat="false" ht="15" hidden="false" customHeight="false" outlineLevel="0" collapsed="false">
      <c r="A119" s="1"/>
      <c r="B119" s="33" t="s">
        <v>88</v>
      </c>
      <c r="C119" s="1"/>
      <c r="D119" s="1"/>
      <c r="E119" s="1"/>
      <c r="F119" s="1"/>
      <c r="G119" s="1"/>
      <c r="H119" s="1"/>
      <c r="I119" s="1"/>
      <c r="J119" s="1"/>
      <c r="K119" s="7"/>
      <c r="L119" s="7"/>
      <c r="M119" s="7"/>
      <c r="N119" s="1"/>
      <c r="O119" s="1"/>
      <c r="P119" s="1"/>
      <c r="Q119" s="1"/>
      <c r="R119" s="1"/>
      <c r="S119" s="1"/>
      <c r="T119" s="1"/>
      <c r="U119" s="1"/>
      <c r="V119" s="1"/>
      <c r="W119" s="1"/>
      <c r="X119" s="1"/>
      <c r="Y119" s="1"/>
      <c r="Z119" s="1"/>
      <c r="AA119" s="1"/>
      <c r="AB119" s="1"/>
      <c r="AC119" s="1"/>
    </row>
    <row r="120" customFormat="false" ht="15" hidden="false" customHeight="true" outlineLevel="0" collapsed="false">
      <c r="A120" s="1"/>
      <c r="B120" s="33" t="s">
        <v>89</v>
      </c>
      <c r="C120" s="0" t="s">
        <v>90</v>
      </c>
      <c r="D120" s="1"/>
      <c r="E120" s="1"/>
      <c r="F120" s="1"/>
      <c r="G120" s="1"/>
      <c r="H120" s="33" t="s">
        <v>91</v>
      </c>
      <c r="I120" s="1" t="s">
        <v>92</v>
      </c>
      <c r="J120" s="1"/>
      <c r="K120" s="13" t="s">
        <v>93</v>
      </c>
      <c r="L120" s="13"/>
      <c r="M120" s="13"/>
      <c r="N120" s="13"/>
      <c r="O120" s="1"/>
      <c r="P120" s="1"/>
      <c r="Q120" s="1"/>
      <c r="R120" s="1"/>
      <c r="S120" s="1"/>
      <c r="T120" s="1"/>
      <c r="U120" s="1"/>
      <c r="V120" s="1"/>
      <c r="W120" s="1"/>
      <c r="X120" s="1"/>
      <c r="Y120" s="1"/>
      <c r="Z120" s="1"/>
      <c r="AA120" s="1"/>
      <c r="AB120" s="1"/>
      <c r="AC120" s="1"/>
    </row>
    <row r="121" customFormat="false" ht="15" hidden="false" customHeight="false" outlineLevel="0" collapsed="false">
      <c r="A121" s="1"/>
      <c r="B121" s="1"/>
      <c r="C121" s="1" t="s">
        <v>94</v>
      </c>
      <c r="D121" s="1"/>
      <c r="E121" s="1"/>
      <c r="F121" s="1"/>
      <c r="G121" s="1"/>
      <c r="H121" s="33" t="s">
        <v>95</v>
      </c>
      <c r="I121" s="1" t="s">
        <v>96</v>
      </c>
      <c r="J121" s="1"/>
      <c r="K121" s="13"/>
      <c r="L121" s="13"/>
      <c r="M121" s="13"/>
      <c r="N121" s="13"/>
      <c r="O121" s="1"/>
      <c r="P121" s="1"/>
      <c r="Q121" s="1"/>
      <c r="R121" s="1"/>
      <c r="S121" s="1"/>
      <c r="T121" s="1"/>
      <c r="U121" s="1"/>
      <c r="V121" s="1"/>
      <c r="W121" s="1"/>
      <c r="X121" s="1"/>
      <c r="Y121" s="1"/>
      <c r="Z121" s="1"/>
      <c r="AA121" s="1"/>
      <c r="AB121" s="1"/>
      <c r="AC121" s="1"/>
    </row>
    <row r="122" customFormat="false" ht="15" hidden="false" customHeight="false" outlineLevel="0" collapsed="false">
      <c r="A122" s="1"/>
      <c r="B122" s="1"/>
      <c r="C122" s="1" t="s">
        <v>97</v>
      </c>
      <c r="D122" s="1"/>
      <c r="E122" s="1"/>
      <c r="F122" s="1"/>
      <c r="G122" s="1"/>
      <c r="H122" s="33" t="s">
        <v>98</v>
      </c>
      <c r="I122" s="1" t="s">
        <v>99</v>
      </c>
      <c r="J122" s="1"/>
      <c r="K122" s="13"/>
      <c r="L122" s="13"/>
      <c r="M122" s="13"/>
      <c r="N122" s="13"/>
      <c r="O122" s="1"/>
      <c r="P122" s="1"/>
      <c r="Q122" s="1"/>
      <c r="R122" s="1"/>
      <c r="S122" s="1"/>
      <c r="T122" s="1"/>
      <c r="U122" s="1"/>
      <c r="V122" s="1"/>
      <c r="W122" s="1"/>
      <c r="X122" s="1"/>
      <c r="Y122" s="1"/>
      <c r="Z122" s="1"/>
      <c r="AA122" s="1"/>
      <c r="AB122" s="1"/>
      <c r="AC122" s="1"/>
    </row>
    <row r="123" customFormat="false" ht="15" hidden="false" customHeight="true" outlineLevel="0" collapsed="false">
      <c r="A123" s="1"/>
      <c r="B123" s="1"/>
      <c r="C123" s="1"/>
      <c r="D123" s="1"/>
      <c r="E123" s="1"/>
      <c r="F123" s="1"/>
      <c r="G123" s="1"/>
      <c r="H123" s="33" t="s">
        <v>100</v>
      </c>
      <c r="I123" s="1" t="s">
        <v>101</v>
      </c>
      <c r="J123" s="1"/>
      <c r="K123" s="1"/>
      <c r="L123" s="1"/>
      <c r="M123" s="1"/>
      <c r="N123" s="1"/>
      <c r="O123" s="1"/>
      <c r="P123" s="1"/>
      <c r="Q123" s="1"/>
      <c r="R123" s="1"/>
      <c r="S123" s="1"/>
      <c r="T123" s="1"/>
      <c r="U123" s="1"/>
      <c r="V123" s="1"/>
      <c r="W123" s="1"/>
      <c r="X123" s="1"/>
      <c r="Y123" s="1"/>
      <c r="Z123" s="1"/>
      <c r="AA123" s="1"/>
      <c r="AB123" s="1"/>
      <c r="AC123" s="1"/>
    </row>
    <row r="124" customFormat="false" ht="15" hidden="false" customHeight="false" outlineLevel="0" collapsed="false">
      <c r="A124" s="1"/>
      <c r="B124" s="1"/>
      <c r="C124" s="1"/>
      <c r="D124" s="1"/>
      <c r="E124" s="1"/>
      <c r="F124" s="1"/>
      <c r="G124" s="1"/>
      <c r="H124" s="33" t="s">
        <v>102</v>
      </c>
      <c r="I124" s="1" t="s">
        <v>103</v>
      </c>
      <c r="J124" s="1"/>
      <c r="K124" s="1"/>
      <c r="M124" s="1"/>
      <c r="N124" s="1"/>
      <c r="O124" s="1"/>
      <c r="P124" s="1"/>
      <c r="Q124" s="1"/>
      <c r="R124" s="1"/>
      <c r="S124" s="1"/>
      <c r="T124" s="1"/>
      <c r="U124" s="1"/>
      <c r="V124" s="1"/>
      <c r="W124" s="1"/>
      <c r="X124" s="1"/>
      <c r="Y124" s="1"/>
      <c r="Z124" s="1"/>
      <c r="AA124" s="1"/>
      <c r="AB124" s="1"/>
      <c r="AC124" s="1"/>
    </row>
    <row r="125" customFormat="false" ht="15" hidden="false" customHeight="false" outlineLevel="0" collapsed="false">
      <c r="A125" s="1"/>
      <c r="B125" s="33" t="s">
        <v>104</v>
      </c>
      <c r="C125" s="33" t="s">
        <v>105</v>
      </c>
      <c r="D125" s="33"/>
      <c r="E125" s="1"/>
      <c r="F125" s="1"/>
      <c r="G125" s="1"/>
      <c r="H125" s="33" t="s">
        <v>106</v>
      </c>
      <c r="I125" s="1"/>
      <c r="J125" s="1"/>
      <c r="K125" s="1"/>
      <c r="L125" s="1"/>
      <c r="M125" s="1"/>
      <c r="N125" s="1"/>
      <c r="O125" s="1"/>
      <c r="P125" s="1"/>
      <c r="Q125" s="1"/>
      <c r="R125" s="1"/>
      <c r="S125" s="1"/>
      <c r="T125" s="1"/>
      <c r="U125" s="1"/>
      <c r="V125" s="1"/>
      <c r="W125" s="1"/>
      <c r="X125" s="1"/>
      <c r="Y125" s="1"/>
      <c r="Z125" s="1"/>
      <c r="AA125" s="1"/>
      <c r="AB125" s="1"/>
      <c r="AC125" s="1"/>
    </row>
    <row r="126" customFormat="false" ht="15" hidden="false" customHeight="false" outlineLevel="0" collapsed="false">
      <c r="A126" s="1"/>
      <c r="B126" s="1" t="s">
        <v>107</v>
      </c>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row>
    <row r="127" customFormat="false" ht="15" hidden="false" customHeight="false" outlineLevel="0" collapsed="false">
      <c r="A127" s="1"/>
      <c r="B127" s="1" t="s">
        <v>108</v>
      </c>
      <c r="C127" s="1"/>
      <c r="D127" s="1"/>
      <c r="E127" s="1" t="s">
        <v>109</v>
      </c>
      <c r="F127" s="1" t="n">
        <v>100</v>
      </c>
      <c r="G127" s="1" t="n">
        <v>60</v>
      </c>
      <c r="H127" s="1"/>
      <c r="I127" s="1"/>
      <c r="J127" s="1"/>
      <c r="K127" s="1"/>
      <c r="L127" s="1"/>
      <c r="M127" s="1"/>
      <c r="N127" s="1"/>
      <c r="O127" s="1"/>
      <c r="P127" s="1"/>
      <c r="Q127" s="1"/>
      <c r="R127" s="1"/>
      <c r="S127" s="1"/>
      <c r="T127" s="1"/>
      <c r="U127" s="1"/>
      <c r="V127" s="1"/>
      <c r="W127" s="1"/>
      <c r="X127" s="1"/>
      <c r="Y127" s="1"/>
      <c r="Z127" s="1"/>
      <c r="AA127" s="1"/>
      <c r="AB127" s="1"/>
      <c r="AC127" s="1"/>
    </row>
    <row r="128" customFormat="false" ht="15" hidden="false" customHeight="false" outlineLevel="0" collapsed="false">
      <c r="A128" s="1"/>
      <c r="B128" s="1"/>
      <c r="C128" s="1"/>
      <c r="D128" s="1"/>
      <c r="E128" s="1" t="s">
        <v>110</v>
      </c>
      <c r="F128" s="1" t="n">
        <v>20</v>
      </c>
      <c r="G128" s="1" t="n">
        <v>60</v>
      </c>
      <c r="H128" s="1"/>
      <c r="I128" s="1"/>
      <c r="J128" s="1"/>
      <c r="K128" s="1"/>
      <c r="L128" s="1"/>
      <c r="M128" s="1"/>
      <c r="N128" s="1"/>
      <c r="O128" s="1"/>
      <c r="P128" s="1"/>
      <c r="Q128" s="1"/>
      <c r="R128" s="1"/>
      <c r="S128" s="1"/>
      <c r="T128" s="1"/>
      <c r="U128" s="1"/>
      <c r="V128" s="1"/>
      <c r="W128" s="1"/>
      <c r="X128" s="1"/>
      <c r="Y128" s="1"/>
      <c r="Z128" s="1"/>
      <c r="AA128" s="1"/>
      <c r="AB128" s="1"/>
      <c r="AC128" s="1"/>
    </row>
    <row r="129" customFormat="false" ht="15" hidden="false" customHeight="false" outlineLevel="0" collapsed="false">
      <c r="A129" s="1"/>
      <c r="B129" s="1"/>
      <c r="C129" s="1"/>
      <c r="D129" s="1"/>
      <c r="E129" s="1" t="s">
        <v>111</v>
      </c>
      <c r="F129" s="1" t="n">
        <f aca="false">0.2*F127</f>
        <v>20</v>
      </c>
      <c r="G129" s="1" t="n">
        <f aca="false">0.2*G127</f>
        <v>12</v>
      </c>
      <c r="H129" s="1"/>
      <c r="I129" s="1"/>
      <c r="J129" s="1"/>
      <c r="K129" s="1"/>
      <c r="L129" s="1"/>
      <c r="M129" s="1"/>
      <c r="N129" s="1"/>
      <c r="O129" s="1"/>
      <c r="P129" s="1"/>
      <c r="Q129" s="1"/>
      <c r="R129" s="1"/>
      <c r="S129" s="1"/>
      <c r="T129" s="1"/>
      <c r="U129" s="1"/>
      <c r="V129" s="1"/>
      <c r="W129" s="1"/>
      <c r="X129" s="1"/>
      <c r="Y129" s="1"/>
      <c r="Z129" s="1"/>
      <c r="AA129" s="1"/>
      <c r="AB129" s="1"/>
      <c r="AC129" s="1"/>
    </row>
    <row r="130" customFormat="false" ht="15" hidden="false" customHeight="false" outlineLevel="0" collapsed="false">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row>
    <row r="131" customFormat="false" ht="15" hidden="false" customHeight="false" outlineLevel="0" collapsed="false">
      <c r="A131" s="1"/>
      <c r="B131" s="1" t="s">
        <v>112</v>
      </c>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row>
    <row r="132" customFormat="false" ht="15" hidden="false" customHeight="false" outlineLevel="0" collapsed="false">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row>
    <row r="133" customFormat="false" ht="15" hidden="false" customHeight="false" outlineLevel="0" collapsed="false">
      <c r="A133" s="1"/>
      <c r="B133" s="1" t="s">
        <v>113</v>
      </c>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row>
    <row r="134" customFormat="false" ht="15" hidden="false" customHeight="false" outlineLevel="0" collapsed="false">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row>
    <row r="135" customFormat="false" ht="15" hidden="false" customHeight="false" outlineLevel="0" collapsed="false">
      <c r="A135" s="1"/>
      <c r="B135" s="1"/>
      <c r="C135" s="1"/>
      <c r="D135" s="1"/>
      <c r="E135" s="39" t="s">
        <v>114</v>
      </c>
      <c r="F135" s="40" t="s">
        <v>115</v>
      </c>
      <c r="G135" s="1"/>
      <c r="H135" s="1" t="s">
        <v>116</v>
      </c>
      <c r="I135" s="1"/>
      <c r="J135" s="1"/>
      <c r="K135" s="1"/>
      <c r="L135" s="1"/>
      <c r="M135" s="1"/>
      <c r="N135" s="1"/>
      <c r="O135" s="1"/>
      <c r="P135" s="1"/>
      <c r="Q135" s="1"/>
      <c r="R135" s="1"/>
      <c r="S135" s="1"/>
      <c r="T135" s="1"/>
      <c r="U135" s="1"/>
      <c r="V135" s="1"/>
      <c r="W135" s="1"/>
      <c r="X135" s="1"/>
      <c r="Y135" s="1"/>
      <c r="Z135" s="1"/>
      <c r="AA135" s="1"/>
      <c r="AB135" s="1"/>
      <c r="AC135" s="1"/>
    </row>
    <row r="136" customFormat="false" ht="15" hidden="false" customHeight="false" outlineLevel="0" collapsed="false">
      <c r="A136" s="1"/>
      <c r="B136" s="1"/>
      <c r="C136" s="1" t="s">
        <v>117</v>
      </c>
      <c r="D136" s="1"/>
      <c r="E136" s="1" t="n">
        <v>150</v>
      </c>
      <c r="F136" s="1" t="n">
        <v>150</v>
      </c>
      <c r="G136" s="1"/>
      <c r="H136" s="1" t="s">
        <v>118</v>
      </c>
      <c r="I136" s="1"/>
      <c r="J136" s="1"/>
      <c r="K136" s="1"/>
      <c r="L136" s="1"/>
      <c r="M136" s="1"/>
      <c r="N136" s="1"/>
      <c r="O136" s="1"/>
      <c r="P136" s="1"/>
      <c r="Q136" s="1"/>
      <c r="R136" s="1"/>
      <c r="S136" s="1"/>
      <c r="T136" s="1"/>
      <c r="U136" s="1"/>
      <c r="V136" s="1"/>
      <c r="W136" s="1"/>
      <c r="X136" s="1"/>
      <c r="Y136" s="1"/>
      <c r="Z136" s="1"/>
      <c r="AA136" s="1"/>
      <c r="AB136" s="1"/>
      <c r="AC136" s="1"/>
    </row>
    <row r="137" customFormat="false" ht="15" hidden="false" customHeight="false" outlineLevel="0" collapsed="false">
      <c r="A137" s="1"/>
      <c r="B137" s="1"/>
      <c r="C137" s="1" t="s">
        <v>96</v>
      </c>
      <c r="D137" s="1"/>
      <c r="E137" s="1" t="n">
        <v>10</v>
      </c>
      <c r="F137" s="30" t="n">
        <f aca="false">E137+H145</f>
        <v>16</v>
      </c>
      <c r="G137" s="1"/>
      <c r="H137" s="1" t="s">
        <v>119</v>
      </c>
      <c r="I137" s="1"/>
      <c r="J137" s="1"/>
      <c r="K137" s="1"/>
      <c r="L137" s="1"/>
      <c r="M137" s="1"/>
      <c r="N137" s="1"/>
      <c r="O137" s="1"/>
      <c r="P137" s="1"/>
      <c r="Q137" s="1"/>
      <c r="R137" s="1"/>
      <c r="S137" s="1"/>
      <c r="T137" s="1"/>
      <c r="U137" s="1"/>
      <c r="V137" s="1"/>
      <c r="W137" s="1"/>
      <c r="X137" s="1"/>
      <c r="Y137" s="1"/>
      <c r="Z137" s="1"/>
      <c r="AA137" s="1"/>
      <c r="AB137" s="1"/>
      <c r="AC137" s="1"/>
    </row>
    <row r="138" customFormat="false" ht="15" hidden="false" customHeight="false" outlineLevel="0" collapsed="false">
      <c r="A138" s="1"/>
      <c r="B138" s="1"/>
      <c r="C138" s="1" t="s">
        <v>120</v>
      </c>
      <c r="D138" s="1"/>
      <c r="E138" s="1" t="n">
        <v>35</v>
      </c>
      <c r="F138" s="1" t="n">
        <f aca="false">E138+H146</f>
        <v>65</v>
      </c>
      <c r="G138" s="1"/>
      <c r="H138" s="1" t="s">
        <v>121</v>
      </c>
      <c r="I138" s="1"/>
      <c r="J138" s="1"/>
      <c r="K138" s="1"/>
      <c r="L138" s="1"/>
      <c r="M138" s="1"/>
      <c r="N138" s="1"/>
      <c r="O138" s="1"/>
      <c r="P138" s="1"/>
      <c r="Q138" s="1"/>
      <c r="R138" s="1"/>
      <c r="S138" s="1"/>
      <c r="T138" s="1"/>
      <c r="U138" s="1"/>
      <c r="V138" s="1"/>
      <c r="W138" s="1"/>
      <c r="X138" s="1"/>
      <c r="Y138" s="1"/>
      <c r="Z138" s="1"/>
      <c r="AA138" s="1"/>
      <c r="AB138" s="1"/>
      <c r="AC138" s="1"/>
    </row>
    <row r="139" customFormat="false" ht="15" hidden="false" customHeight="false" outlineLevel="0" collapsed="false">
      <c r="A139" s="1"/>
      <c r="B139" s="1"/>
      <c r="C139" s="1" t="s">
        <v>122</v>
      </c>
      <c r="D139" s="1"/>
      <c r="E139" s="1" t="n">
        <v>60</v>
      </c>
      <c r="F139" s="1" t="n">
        <v>0</v>
      </c>
      <c r="G139" s="1"/>
      <c r="H139" s="1" t="s">
        <v>123</v>
      </c>
      <c r="I139" s="1" t="s">
        <v>124</v>
      </c>
      <c r="J139" s="1"/>
      <c r="K139" s="1"/>
      <c r="L139" s="1"/>
      <c r="M139" s="1"/>
      <c r="N139" s="1"/>
      <c r="O139" s="1"/>
      <c r="P139" s="1"/>
      <c r="Q139" s="1"/>
      <c r="R139" s="1"/>
      <c r="S139" s="1"/>
      <c r="T139" s="1"/>
      <c r="U139" s="1"/>
      <c r="V139" s="1"/>
      <c r="W139" s="1"/>
      <c r="X139" s="1"/>
      <c r="Y139" s="1"/>
      <c r="Z139" s="1"/>
      <c r="AA139" s="1"/>
      <c r="AB139" s="1"/>
      <c r="AC139" s="1"/>
    </row>
    <row r="140" customFormat="false" ht="16" hidden="false" customHeight="false" outlineLevel="0" collapsed="false">
      <c r="A140" s="1"/>
      <c r="B140" s="1"/>
      <c r="C140" s="1"/>
      <c r="D140" s="10" t="s">
        <v>29</v>
      </c>
      <c r="E140" s="10" t="n">
        <f aca="false">+SUM(E136:E139)</f>
        <v>255</v>
      </c>
      <c r="F140" s="41" t="n">
        <f aca="false">SUM(F136:F138)</f>
        <v>231</v>
      </c>
      <c r="G140" s="1"/>
      <c r="H140" s="1"/>
      <c r="I140" s="1" t="s">
        <v>125</v>
      </c>
      <c r="J140" s="1"/>
      <c r="K140" s="1"/>
      <c r="L140" s="1"/>
      <c r="M140" s="1"/>
      <c r="N140" s="1"/>
      <c r="O140" s="1"/>
      <c r="P140" s="1"/>
      <c r="Q140" s="1"/>
      <c r="R140" s="1"/>
      <c r="S140" s="1"/>
      <c r="T140" s="1"/>
      <c r="U140" s="1"/>
      <c r="V140" s="1"/>
      <c r="W140" s="1"/>
      <c r="X140" s="1"/>
      <c r="Y140" s="1"/>
      <c r="Z140" s="1"/>
      <c r="AA140" s="1"/>
      <c r="AB140" s="1"/>
      <c r="AC140" s="1"/>
    </row>
    <row r="141" customFormat="false" ht="16" hidden="false" customHeight="false" outlineLevel="0" collapsed="false">
      <c r="A141" s="1"/>
      <c r="B141" s="1"/>
      <c r="C141" s="1"/>
      <c r="D141" s="1"/>
      <c r="E141" s="1"/>
      <c r="F141" s="1"/>
      <c r="G141" s="1"/>
      <c r="H141" s="1"/>
      <c r="I141" s="1" t="s">
        <v>126</v>
      </c>
      <c r="J141" s="42" t="n">
        <f aca="false">H147/G144</f>
        <v>0.4</v>
      </c>
      <c r="K141" s="1"/>
      <c r="L141" s="1"/>
      <c r="M141" s="1"/>
      <c r="N141" s="1"/>
      <c r="O141" s="1"/>
      <c r="P141" s="1"/>
      <c r="Q141" s="1"/>
      <c r="R141" s="1"/>
      <c r="S141" s="1"/>
      <c r="T141" s="1"/>
      <c r="U141" s="1"/>
      <c r="V141" s="1"/>
      <c r="W141" s="1"/>
      <c r="X141" s="1"/>
      <c r="Y141" s="1"/>
      <c r="Z141" s="1"/>
      <c r="AA141" s="1"/>
      <c r="AB141" s="1"/>
      <c r="AC141" s="1"/>
    </row>
    <row r="142" customFormat="false" ht="15" hidden="false" customHeight="false" outlineLevel="0" collapsed="false">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row>
    <row r="143" customFormat="false" ht="15" hidden="false" customHeight="false" outlineLevel="0" collapsed="false">
      <c r="A143" s="1"/>
      <c r="B143" s="34"/>
      <c r="C143" s="34" t="s">
        <v>73</v>
      </c>
      <c r="D143" s="34" t="s">
        <v>14</v>
      </c>
      <c r="E143" s="34"/>
      <c r="F143" s="34"/>
      <c r="G143" s="35" t="s">
        <v>15</v>
      </c>
      <c r="H143" s="35" t="s">
        <v>16</v>
      </c>
      <c r="I143" s="1"/>
      <c r="J143" s="1"/>
      <c r="K143" s="1"/>
      <c r="L143" s="1"/>
      <c r="M143" s="1"/>
      <c r="N143" s="1"/>
      <c r="O143" s="1"/>
      <c r="P143" s="1"/>
      <c r="Q143" s="1"/>
      <c r="R143" s="1"/>
      <c r="S143" s="1"/>
      <c r="T143" s="1"/>
      <c r="U143" s="1"/>
      <c r="V143" s="1"/>
      <c r="W143" s="1"/>
      <c r="X143" s="1"/>
      <c r="Y143" s="1"/>
      <c r="Z143" s="1"/>
      <c r="AA143" s="1"/>
      <c r="AB143" s="1"/>
      <c r="AC143" s="1"/>
    </row>
    <row r="144" customFormat="false" ht="15" hidden="false" customHeight="false" outlineLevel="0" collapsed="false">
      <c r="A144" s="1"/>
      <c r="B144" s="1" t="s">
        <v>18</v>
      </c>
      <c r="C144" s="7" t="n">
        <v>129</v>
      </c>
      <c r="D144" s="36" t="s">
        <v>74</v>
      </c>
      <c r="E144" s="7"/>
      <c r="F144" s="7"/>
      <c r="G144" s="30" t="n">
        <f aca="false">60</f>
        <v>60</v>
      </c>
      <c r="H144" s="30"/>
      <c r="I144" s="1"/>
      <c r="J144" s="1"/>
      <c r="K144" s="1"/>
      <c r="L144" s="1"/>
      <c r="M144" s="1"/>
      <c r="N144" s="1"/>
      <c r="O144" s="1"/>
      <c r="P144" s="1"/>
      <c r="Q144" s="1"/>
      <c r="R144" s="1"/>
      <c r="S144" s="1"/>
      <c r="T144" s="1"/>
      <c r="U144" s="1"/>
      <c r="V144" s="1"/>
      <c r="W144" s="1"/>
      <c r="X144" s="1"/>
      <c r="Y144" s="1"/>
      <c r="Z144" s="1"/>
      <c r="AA144" s="1"/>
      <c r="AB144" s="1"/>
      <c r="AC144" s="1"/>
    </row>
    <row r="145" customFormat="false" ht="15" hidden="false" customHeight="false" outlineLevel="0" collapsed="false">
      <c r="A145" s="1"/>
      <c r="B145" s="1" t="s">
        <v>24</v>
      </c>
      <c r="C145" s="14" t="n">
        <v>112</v>
      </c>
      <c r="D145" s="37" t="s">
        <v>105</v>
      </c>
      <c r="E145" s="14"/>
      <c r="F145" s="14"/>
      <c r="G145" s="30"/>
      <c r="H145" s="30" t="n">
        <f aca="false">0.1*G144</f>
        <v>6</v>
      </c>
      <c r="I145" s="1"/>
      <c r="J145" s="1"/>
      <c r="K145" s="1"/>
      <c r="L145" s="1"/>
      <c r="M145" s="1"/>
      <c r="N145" s="1"/>
      <c r="O145" s="1"/>
      <c r="P145" s="1"/>
      <c r="Q145" s="1"/>
      <c r="R145" s="1"/>
      <c r="S145" s="1"/>
      <c r="T145" s="1"/>
      <c r="U145" s="1"/>
      <c r="V145" s="1"/>
      <c r="W145" s="1"/>
      <c r="X145" s="1"/>
      <c r="Y145" s="1"/>
      <c r="Z145" s="1"/>
      <c r="AA145" s="1"/>
      <c r="AB145" s="1"/>
      <c r="AC145" s="1"/>
    </row>
    <row r="146" customFormat="false" ht="15" hidden="false" customHeight="false" outlineLevel="0" collapsed="false">
      <c r="A146" s="1"/>
      <c r="B146" s="1" t="s">
        <v>24</v>
      </c>
      <c r="C146" s="7" t="n">
        <v>113</v>
      </c>
      <c r="D146" s="1" t="s">
        <v>127</v>
      </c>
      <c r="E146" s="1"/>
      <c r="F146" s="1"/>
      <c r="G146" s="1"/>
      <c r="H146" s="1" t="n">
        <f aca="false">0.5*G144</f>
        <v>30</v>
      </c>
      <c r="I146" s="1"/>
      <c r="J146" s="1"/>
      <c r="K146" s="1"/>
      <c r="L146" s="1"/>
      <c r="M146" s="1"/>
      <c r="N146" s="1"/>
      <c r="O146" s="1"/>
      <c r="P146" s="1"/>
      <c r="Q146" s="1"/>
      <c r="R146" s="1"/>
      <c r="S146" s="1"/>
      <c r="T146" s="1"/>
      <c r="U146" s="1"/>
      <c r="V146" s="1"/>
      <c r="W146" s="1"/>
      <c r="X146" s="1"/>
      <c r="Y146" s="1"/>
      <c r="Z146" s="1"/>
      <c r="AA146" s="1"/>
      <c r="AB146" s="1"/>
      <c r="AC146" s="1"/>
    </row>
    <row r="147" customFormat="false" ht="15" hidden="false" customHeight="false" outlineLevel="0" collapsed="false">
      <c r="A147" s="1"/>
      <c r="B147" s="1" t="s">
        <v>24</v>
      </c>
      <c r="C147" s="7" t="n">
        <v>526</v>
      </c>
      <c r="D147" s="1" t="s">
        <v>128</v>
      </c>
      <c r="E147" s="1"/>
      <c r="F147" s="1"/>
      <c r="G147" s="1"/>
      <c r="H147" s="30" t="n">
        <f aca="false">G144-H145-H146</f>
        <v>24</v>
      </c>
      <c r="I147" s="1" t="s">
        <v>129</v>
      </c>
      <c r="J147" s="1"/>
      <c r="K147" s="1"/>
      <c r="L147" s="1"/>
      <c r="M147" s="1"/>
      <c r="N147" s="1"/>
      <c r="O147" s="1"/>
      <c r="P147" s="1"/>
      <c r="Q147" s="1"/>
      <c r="R147" s="1"/>
      <c r="S147" s="1"/>
      <c r="T147" s="1"/>
      <c r="U147" s="1"/>
      <c r="V147" s="1"/>
      <c r="W147" s="1"/>
      <c r="X147" s="1"/>
      <c r="Y147" s="1"/>
      <c r="Z147" s="1"/>
      <c r="AA147" s="1"/>
      <c r="AB147" s="1"/>
      <c r="AC147" s="1"/>
    </row>
    <row r="148" customFormat="false" ht="15" hidden="false" customHeight="false" outlineLevel="0" collapsed="false">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row>
    <row r="149" customFormat="false" ht="15" hidden="false" customHeight="false" outlineLevel="0" collapsed="false">
      <c r="A149" s="1"/>
      <c r="B149" s="34"/>
      <c r="C149" s="34" t="s">
        <v>73</v>
      </c>
      <c r="D149" s="34" t="s">
        <v>14</v>
      </c>
      <c r="E149" s="34"/>
      <c r="F149" s="34"/>
      <c r="G149" s="35" t="s">
        <v>15</v>
      </c>
      <c r="H149" s="35" t="s">
        <v>16</v>
      </c>
      <c r="I149" s="1" t="s">
        <v>130</v>
      </c>
      <c r="J149" s="1"/>
      <c r="K149" s="1"/>
      <c r="L149" s="1"/>
      <c r="M149" s="1"/>
      <c r="N149" s="1"/>
      <c r="O149" s="1"/>
      <c r="P149" s="1"/>
      <c r="Q149" s="1"/>
      <c r="R149" s="1"/>
      <c r="S149" s="1"/>
      <c r="T149" s="1"/>
      <c r="U149" s="1"/>
      <c r="V149" s="1"/>
      <c r="W149" s="1"/>
      <c r="X149" s="1"/>
      <c r="Y149" s="1"/>
      <c r="Z149" s="1"/>
      <c r="AA149" s="1"/>
      <c r="AB149" s="1"/>
      <c r="AC149" s="1"/>
    </row>
    <row r="150" customFormat="false" ht="15" hidden="false" customHeight="false" outlineLevel="0" collapsed="false">
      <c r="A150" s="1"/>
      <c r="B150" s="1" t="s">
        <v>18</v>
      </c>
      <c r="C150" s="7" t="n">
        <v>526</v>
      </c>
      <c r="D150" s="1" t="s">
        <v>77</v>
      </c>
      <c r="E150" s="7"/>
      <c r="F150" s="7"/>
      <c r="G150" s="30" t="n">
        <f aca="false">H147</f>
        <v>24</v>
      </c>
      <c r="H150" s="30"/>
      <c r="I150" s="1"/>
      <c r="J150" s="1"/>
      <c r="K150" s="1"/>
      <c r="L150" s="1"/>
      <c r="M150" s="1"/>
      <c r="N150" s="1"/>
      <c r="O150" s="1"/>
      <c r="P150" s="1"/>
      <c r="Q150" s="1"/>
      <c r="R150" s="1"/>
      <c r="S150" s="1"/>
      <c r="T150" s="1"/>
      <c r="U150" s="1"/>
      <c r="V150" s="1"/>
      <c r="W150" s="1"/>
      <c r="X150" s="1"/>
      <c r="Y150" s="1"/>
      <c r="Z150" s="1"/>
      <c r="AA150" s="1"/>
      <c r="AB150" s="1"/>
      <c r="AC150" s="1"/>
    </row>
    <row r="151" customFormat="false" ht="15" hidden="false" customHeight="false" outlineLevel="0" collapsed="false">
      <c r="A151" s="1"/>
      <c r="B151" s="1" t="s">
        <v>24</v>
      </c>
      <c r="C151" s="7" t="n">
        <v>572</v>
      </c>
      <c r="D151" s="38" t="s">
        <v>20</v>
      </c>
      <c r="E151" s="7"/>
      <c r="F151" s="7"/>
      <c r="G151" s="30"/>
      <c r="H151" s="30" t="n">
        <f aca="false">0.82*G150</f>
        <v>19.68</v>
      </c>
      <c r="I151" s="1"/>
      <c r="J151" s="1"/>
      <c r="K151" s="1"/>
      <c r="L151" s="1"/>
      <c r="M151" s="1"/>
      <c r="N151" s="1"/>
      <c r="O151" s="1"/>
      <c r="P151" s="1"/>
      <c r="Q151" s="1"/>
      <c r="R151" s="1"/>
      <c r="S151" s="1"/>
      <c r="T151" s="1"/>
      <c r="U151" s="1"/>
      <c r="V151" s="1"/>
      <c r="W151" s="1"/>
      <c r="X151" s="1"/>
      <c r="Y151" s="1"/>
      <c r="Z151" s="1"/>
      <c r="AA151" s="1"/>
      <c r="AB151" s="1"/>
      <c r="AC151" s="1"/>
    </row>
    <row r="152" customFormat="false" ht="15" hidden="false" customHeight="false" outlineLevel="0" collapsed="false">
      <c r="A152" s="1"/>
      <c r="B152" s="1" t="s">
        <v>24</v>
      </c>
      <c r="C152" s="7" t="n">
        <v>473</v>
      </c>
      <c r="D152" s="1" t="s">
        <v>80</v>
      </c>
      <c r="E152" s="1"/>
      <c r="F152" s="1"/>
      <c r="G152" s="30"/>
      <c r="H152" s="30" t="n">
        <f aca="false">G150-H151</f>
        <v>4.32</v>
      </c>
      <c r="I152" s="1"/>
      <c r="J152" s="1"/>
      <c r="K152" s="1"/>
      <c r="L152" s="1"/>
      <c r="M152" s="1"/>
      <c r="N152" s="1"/>
      <c r="O152" s="1"/>
      <c r="P152" s="1"/>
      <c r="Q152" s="1"/>
      <c r="R152" s="1"/>
      <c r="S152" s="1"/>
      <c r="T152" s="1"/>
      <c r="U152" s="1"/>
      <c r="V152" s="1"/>
      <c r="W152" s="1"/>
      <c r="X152" s="1"/>
      <c r="Y152" s="1"/>
      <c r="Z152" s="1"/>
      <c r="AA152" s="1"/>
      <c r="AB152" s="1"/>
      <c r="AC152" s="1"/>
    </row>
    <row r="153" customFormat="false" ht="15" hidden="false" customHeight="false" outlineLevel="0" collapsed="false">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row>
    <row r="154" customFormat="false" ht="15" hidden="false" customHeight="false" outlineLevel="0" collapsed="false">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row>
    <row r="155" customFormat="false" ht="15" hidden="false" customHeight="false" outlineLevel="0" collapsed="false">
      <c r="A155" s="1"/>
      <c r="B155" s="1" t="s">
        <v>131</v>
      </c>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row>
    <row r="156" customFormat="false" ht="15" hidden="false" customHeight="false" outlineLevel="0" collapsed="false">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row>
    <row r="157" customFormat="false" ht="15" hidden="false" customHeight="false" outlineLevel="0" collapsed="false">
      <c r="A157" s="1"/>
      <c r="B157" s="1"/>
      <c r="C157" s="1"/>
      <c r="D157" s="1"/>
      <c r="E157" s="39" t="s">
        <v>114</v>
      </c>
      <c r="F157" s="39" t="s">
        <v>115</v>
      </c>
      <c r="G157" s="1"/>
      <c r="H157" s="1" t="s">
        <v>116</v>
      </c>
      <c r="I157" s="1"/>
      <c r="J157" s="1"/>
      <c r="K157" s="1"/>
      <c r="L157" s="1"/>
      <c r="M157" s="1"/>
      <c r="N157" s="1"/>
      <c r="O157" s="1"/>
      <c r="P157" s="1"/>
      <c r="Q157" s="1"/>
      <c r="R157" s="1"/>
      <c r="S157" s="1"/>
      <c r="T157" s="1"/>
      <c r="U157" s="1"/>
      <c r="V157" s="1"/>
      <c r="W157" s="1"/>
      <c r="X157" s="1"/>
      <c r="Y157" s="1"/>
      <c r="Z157" s="1"/>
      <c r="AA157" s="1"/>
      <c r="AB157" s="1"/>
      <c r="AC157" s="1"/>
    </row>
    <row r="158" customFormat="false" ht="15" hidden="false" customHeight="false" outlineLevel="0" collapsed="false">
      <c r="A158" s="1"/>
      <c r="B158" s="1"/>
      <c r="C158" s="1" t="s">
        <v>117</v>
      </c>
      <c r="D158" s="1"/>
      <c r="E158" s="1" t="n">
        <v>150</v>
      </c>
      <c r="F158" s="1" t="n">
        <v>150</v>
      </c>
      <c r="G158" s="1"/>
      <c r="H158" s="1" t="s">
        <v>118</v>
      </c>
      <c r="I158" s="1"/>
      <c r="J158" s="1"/>
      <c r="K158" s="1"/>
      <c r="L158" s="1"/>
      <c r="M158" s="1"/>
      <c r="N158" s="1"/>
      <c r="O158" s="1"/>
      <c r="P158" s="1"/>
      <c r="Q158" s="1"/>
      <c r="R158" s="1"/>
      <c r="S158" s="1"/>
      <c r="T158" s="1"/>
      <c r="U158" s="1"/>
      <c r="V158" s="1"/>
      <c r="W158" s="1"/>
      <c r="X158" s="1"/>
      <c r="Y158" s="1"/>
      <c r="Z158" s="1"/>
      <c r="AA158" s="1"/>
      <c r="AB158" s="1"/>
      <c r="AC158" s="1"/>
    </row>
    <row r="159" customFormat="false" ht="15" hidden="false" customHeight="false" outlineLevel="0" collapsed="false">
      <c r="A159" s="1"/>
      <c r="B159" s="1"/>
      <c r="C159" s="1" t="s">
        <v>96</v>
      </c>
      <c r="D159" s="1"/>
      <c r="E159" s="1" t="n">
        <v>25</v>
      </c>
      <c r="F159" s="1" t="n">
        <v>30</v>
      </c>
      <c r="G159" s="1"/>
      <c r="H159" s="1" t="s">
        <v>132</v>
      </c>
      <c r="I159" s="1"/>
      <c r="J159" s="1"/>
      <c r="K159" s="1"/>
      <c r="L159" s="1"/>
      <c r="M159" s="1"/>
      <c r="N159" s="1"/>
      <c r="O159" s="1"/>
      <c r="P159" s="1"/>
      <c r="Q159" s="1"/>
      <c r="R159" s="1"/>
      <c r="S159" s="1"/>
      <c r="T159" s="1"/>
      <c r="U159" s="1"/>
      <c r="V159" s="1"/>
      <c r="W159" s="1"/>
      <c r="X159" s="1"/>
      <c r="Y159" s="1"/>
      <c r="Z159" s="1"/>
      <c r="AA159" s="1"/>
      <c r="AB159" s="1"/>
      <c r="AC159" s="1"/>
    </row>
    <row r="160" customFormat="false" ht="15" hidden="false" customHeight="false" outlineLevel="0" collapsed="false">
      <c r="A160" s="1"/>
      <c r="B160" s="1"/>
      <c r="C160" s="1" t="s">
        <v>120</v>
      </c>
      <c r="D160" s="1"/>
      <c r="E160" s="1" t="n">
        <v>35</v>
      </c>
      <c r="F160" s="1" t="n">
        <v>35</v>
      </c>
      <c r="G160" s="1"/>
      <c r="H160" s="1" t="s">
        <v>121</v>
      </c>
      <c r="I160" s="1"/>
      <c r="J160" s="1"/>
      <c r="K160" s="1"/>
      <c r="L160" s="1"/>
      <c r="M160" s="1"/>
      <c r="N160" s="1"/>
      <c r="O160" s="1"/>
      <c r="P160" s="1"/>
      <c r="Q160" s="1"/>
      <c r="R160" s="1"/>
      <c r="S160" s="1"/>
      <c r="T160" s="1"/>
      <c r="U160" s="1"/>
      <c r="V160" s="1"/>
      <c r="W160" s="1"/>
      <c r="X160" s="1"/>
      <c r="Y160" s="1"/>
      <c r="Z160" s="1"/>
      <c r="AA160" s="1"/>
      <c r="AB160" s="1"/>
      <c r="AC160" s="1"/>
    </row>
    <row r="161" customFormat="false" ht="15" hidden="false" customHeight="false" outlineLevel="0" collapsed="false">
      <c r="A161" s="1"/>
      <c r="B161" s="1"/>
      <c r="C161" s="1" t="s">
        <v>133</v>
      </c>
      <c r="D161" s="1"/>
      <c r="E161" s="43" t="n">
        <v>-35</v>
      </c>
      <c r="F161" s="1" t="n">
        <v>0</v>
      </c>
      <c r="G161" s="1"/>
      <c r="H161" s="1" t="s">
        <v>123</v>
      </c>
      <c r="I161" s="1" t="s">
        <v>124</v>
      </c>
      <c r="J161" s="1"/>
      <c r="K161" s="1"/>
      <c r="L161" s="1"/>
      <c r="M161" s="1"/>
      <c r="N161" s="1"/>
      <c r="O161" s="1"/>
      <c r="P161" s="1"/>
      <c r="Q161" s="1"/>
      <c r="R161" s="1"/>
      <c r="S161" s="1"/>
      <c r="T161" s="1"/>
      <c r="U161" s="1"/>
      <c r="V161" s="1"/>
      <c r="W161" s="1"/>
      <c r="X161" s="1"/>
      <c r="Y161" s="1"/>
      <c r="Z161" s="1"/>
      <c r="AA161" s="1"/>
      <c r="AB161" s="1"/>
      <c r="AC161" s="1"/>
    </row>
    <row r="162" customFormat="false" ht="15" hidden="false" customHeight="false" outlineLevel="0" collapsed="false">
      <c r="A162" s="1"/>
      <c r="B162" s="1"/>
      <c r="C162" s="1" t="s">
        <v>122</v>
      </c>
      <c r="D162" s="1"/>
      <c r="E162" s="1" t="n">
        <v>95</v>
      </c>
      <c r="F162" s="1" t="n">
        <v>0</v>
      </c>
      <c r="G162" s="1"/>
      <c r="H162" s="1"/>
      <c r="I162" s="1" t="s">
        <v>125</v>
      </c>
      <c r="J162" s="1"/>
      <c r="K162" s="1"/>
      <c r="L162" s="1"/>
      <c r="M162" s="1"/>
      <c r="N162" s="1"/>
      <c r="O162" s="1"/>
      <c r="P162" s="1"/>
      <c r="Q162" s="1"/>
      <c r="R162" s="1"/>
      <c r="S162" s="1"/>
      <c r="T162" s="1"/>
      <c r="U162" s="1"/>
      <c r="V162" s="1"/>
      <c r="W162" s="1"/>
      <c r="X162" s="1"/>
      <c r="Y162" s="1"/>
      <c r="Z162" s="1"/>
      <c r="AA162" s="1"/>
      <c r="AB162" s="1"/>
      <c r="AC162" s="1"/>
    </row>
    <row r="163" customFormat="false" ht="16" hidden="false" customHeight="false" outlineLevel="0" collapsed="false">
      <c r="A163" s="1"/>
      <c r="B163" s="1"/>
      <c r="C163" s="1"/>
      <c r="D163" s="10" t="s">
        <v>29</v>
      </c>
      <c r="E163" s="10" t="n">
        <f aca="false">+SUM(E158:E162)</f>
        <v>270</v>
      </c>
      <c r="F163" s="10" t="n">
        <f aca="false">SUM(F158:F162)</f>
        <v>215</v>
      </c>
      <c r="G163" s="1"/>
      <c r="H163" s="1"/>
      <c r="I163" s="1" t="s">
        <v>126</v>
      </c>
      <c r="J163" s="44" t="n">
        <f aca="false">H170/G167</f>
        <v>0.578947368421053</v>
      </c>
      <c r="K163" s="1"/>
      <c r="L163" s="1"/>
      <c r="M163" s="1"/>
      <c r="N163" s="1"/>
      <c r="O163" s="1"/>
      <c r="P163" s="1"/>
      <c r="Q163" s="1"/>
      <c r="R163" s="1"/>
      <c r="S163" s="1"/>
      <c r="T163" s="1"/>
      <c r="U163" s="1"/>
      <c r="V163" s="1"/>
      <c r="W163" s="1"/>
      <c r="X163" s="1"/>
      <c r="Y163" s="1"/>
      <c r="Z163" s="1"/>
      <c r="AA163" s="1"/>
      <c r="AB163" s="1"/>
      <c r="AC163" s="1"/>
    </row>
    <row r="164" customFormat="false" ht="16" hidden="false" customHeight="false" outlineLevel="0" collapsed="false">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row>
    <row r="165" customFormat="false" ht="15" hidden="false" customHeight="false" outlineLevel="0" collapsed="false">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row>
    <row r="166" customFormat="false" ht="15" hidden="false" customHeight="false" outlineLevel="0" collapsed="false">
      <c r="A166" s="1"/>
      <c r="B166" s="34"/>
      <c r="C166" s="34" t="s">
        <v>73</v>
      </c>
      <c r="D166" s="34" t="s">
        <v>14</v>
      </c>
      <c r="E166" s="34"/>
      <c r="F166" s="34"/>
      <c r="G166" s="35" t="s">
        <v>15</v>
      </c>
      <c r="H166" s="35" t="s">
        <v>16</v>
      </c>
      <c r="I166" s="1"/>
      <c r="J166" s="1"/>
      <c r="K166" s="1"/>
      <c r="L166" s="1"/>
      <c r="M166" s="1"/>
      <c r="N166" s="1"/>
      <c r="O166" s="1"/>
      <c r="P166" s="1"/>
      <c r="Q166" s="1"/>
      <c r="R166" s="1"/>
      <c r="S166" s="1"/>
      <c r="T166" s="1"/>
      <c r="U166" s="1"/>
      <c r="V166" s="1"/>
      <c r="W166" s="1"/>
      <c r="X166" s="1"/>
      <c r="Y166" s="1"/>
      <c r="Z166" s="1"/>
      <c r="AA166" s="1"/>
      <c r="AB166" s="1"/>
      <c r="AC166" s="1"/>
    </row>
    <row r="167" customFormat="false" ht="15" hidden="false" customHeight="false" outlineLevel="0" collapsed="false">
      <c r="A167" s="1"/>
      <c r="B167" s="1" t="s">
        <v>18</v>
      </c>
      <c r="C167" s="7" t="n">
        <v>129</v>
      </c>
      <c r="D167" s="36" t="s">
        <v>74</v>
      </c>
      <c r="E167" s="7"/>
      <c r="F167" s="7"/>
      <c r="G167" s="30" t="n">
        <v>95</v>
      </c>
      <c r="H167" s="30"/>
      <c r="I167" s="1"/>
      <c r="J167" s="1" t="s">
        <v>105</v>
      </c>
      <c r="K167" s="1"/>
      <c r="L167" s="1"/>
      <c r="M167" s="1"/>
      <c r="N167" s="1"/>
      <c r="O167" s="1"/>
      <c r="P167" s="1"/>
      <c r="Q167" s="1"/>
      <c r="R167" s="1"/>
      <c r="S167" s="1"/>
      <c r="T167" s="1"/>
      <c r="U167" s="1"/>
      <c r="V167" s="1"/>
      <c r="W167" s="1"/>
      <c r="X167" s="1"/>
      <c r="Y167" s="1"/>
      <c r="Z167" s="1"/>
      <c r="AA167" s="1"/>
      <c r="AB167" s="1"/>
      <c r="AC167" s="1"/>
    </row>
    <row r="168" customFormat="false" ht="15" hidden="false" customHeight="false" outlineLevel="0" collapsed="false">
      <c r="A168" s="1"/>
      <c r="B168" s="1" t="s">
        <v>24</v>
      </c>
      <c r="C168" s="45" t="n">
        <v>112</v>
      </c>
      <c r="D168" s="1" t="s">
        <v>105</v>
      </c>
      <c r="E168" s="7"/>
      <c r="F168" s="7"/>
      <c r="G168" s="30"/>
      <c r="H168" s="46" t="n">
        <f aca="false">5</f>
        <v>5</v>
      </c>
      <c r="I168" s="32" t="s">
        <v>134</v>
      </c>
      <c r="J168" s="1" t="n">
        <f aca="false">0.2*E158</f>
        <v>30</v>
      </c>
      <c r="K168" s="1"/>
      <c r="L168" s="1"/>
      <c r="M168" s="1"/>
      <c r="N168" s="1"/>
      <c r="O168" s="1"/>
      <c r="P168" s="1"/>
      <c r="Q168" s="1"/>
      <c r="R168" s="1"/>
      <c r="S168" s="1"/>
      <c r="T168" s="1"/>
      <c r="U168" s="1"/>
      <c r="V168" s="1"/>
      <c r="W168" s="1"/>
      <c r="X168" s="1"/>
      <c r="Y168" s="1"/>
      <c r="Z168" s="1"/>
      <c r="AA168" s="1"/>
      <c r="AB168" s="1"/>
      <c r="AC168" s="1"/>
    </row>
    <row r="169" customFormat="false" ht="15" hidden="false" customHeight="false" outlineLevel="0" collapsed="false">
      <c r="A169" s="1"/>
      <c r="B169" s="1" t="s">
        <v>24</v>
      </c>
      <c r="C169" s="7" t="n">
        <v>121</v>
      </c>
      <c r="D169" s="1" t="s">
        <v>133</v>
      </c>
      <c r="E169" s="1"/>
      <c r="F169" s="1"/>
      <c r="G169" s="1"/>
      <c r="H169" s="1" t="n">
        <v>35</v>
      </c>
      <c r="I169" s="32" t="s">
        <v>135</v>
      </c>
      <c r="J169" s="1" t="n">
        <v>25</v>
      </c>
      <c r="K169" s="1"/>
      <c r="L169" s="1"/>
      <c r="M169" s="1"/>
      <c r="N169" s="1"/>
      <c r="O169" s="1"/>
      <c r="P169" s="1"/>
      <c r="Q169" s="1"/>
      <c r="R169" s="1"/>
      <c r="S169" s="1"/>
      <c r="T169" s="1"/>
      <c r="U169" s="1"/>
      <c r="V169" s="1"/>
      <c r="W169" s="1"/>
      <c r="X169" s="1"/>
      <c r="Y169" s="1"/>
      <c r="Z169" s="1"/>
      <c r="AA169" s="1"/>
      <c r="AB169" s="1"/>
      <c r="AC169" s="1"/>
    </row>
    <row r="170" customFormat="false" ht="15" hidden="false" customHeight="false" outlineLevel="0" collapsed="false">
      <c r="A170" s="1"/>
      <c r="B170" s="1" t="s">
        <v>24</v>
      </c>
      <c r="C170" s="7" t="n">
        <v>526</v>
      </c>
      <c r="D170" s="1" t="s">
        <v>128</v>
      </c>
      <c r="E170" s="1"/>
      <c r="F170" s="1"/>
      <c r="G170" s="1"/>
      <c r="H170" s="30" t="n">
        <f aca="false">G167-H168-H169</f>
        <v>55</v>
      </c>
      <c r="I170" s="32" t="s">
        <v>136</v>
      </c>
      <c r="J170" s="12" t="n">
        <v>5</v>
      </c>
      <c r="K170" s="1"/>
      <c r="L170" s="1"/>
      <c r="M170" s="1"/>
      <c r="N170" s="1"/>
      <c r="O170" s="1"/>
      <c r="P170" s="1"/>
      <c r="Q170" s="1"/>
      <c r="R170" s="1"/>
      <c r="S170" s="1"/>
      <c r="T170" s="1"/>
      <c r="U170" s="1"/>
      <c r="V170" s="1"/>
      <c r="W170" s="1"/>
      <c r="X170" s="1"/>
      <c r="Y170" s="1"/>
      <c r="Z170" s="1"/>
      <c r="AA170" s="1"/>
      <c r="AB170" s="1"/>
      <c r="AC170" s="1"/>
    </row>
    <row r="171" customFormat="false" ht="15" hidden="false" customHeight="false" outlineLevel="0" collapsed="false">
      <c r="A171" s="1"/>
      <c r="B171" s="1"/>
      <c r="C171" s="1"/>
      <c r="D171" s="1"/>
      <c r="E171" s="1"/>
      <c r="F171" s="1"/>
      <c r="G171" s="1"/>
      <c r="H171" s="1"/>
      <c r="J171" s="1"/>
      <c r="K171" s="1"/>
      <c r="L171" s="1"/>
      <c r="M171" s="1"/>
      <c r="N171" s="1"/>
      <c r="O171" s="1"/>
      <c r="P171" s="1"/>
      <c r="Q171" s="1"/>
      <c r="R171" s="1"/>
      <c r="S171" s="1"/>
      <c r="T171" s="1"/>
      <c r="U171" s="1"/>
      <c r="V171" s="1"/>
      <c r="W171" s="1"/>
      <c r="X171" s="1"/>
      <c r="Y171" s="1"/>
      <c r="Z171" s="1"/>
      <c r="AA171" s="1"/>
      <c r="AB171" s="1"/>
      <c r="AC171" s="1"/>
    </row>
    <row r="172" customFormat="false" ht="15" hidden="false" customHeight="false" outlineLevel="0" collapsed="false">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row>
    <row r="173" customFormat="false" ht="15" hidden="false" customHeight="false" outlineLevel="0" collapsed="false">
      <c r="A173" s="1"/>
      <c r="B173" s="1" t="s">
        <v>131</v>
      </c>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row>
    <row r="174" customFormat="false" ht="15" hidden="false" customHeight="false" outlineLevel="0" collapsed="false">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row>
    <row r="175" customFormat="false" ht="15" hidden="false" customHeight="false" outlineLevel="0" collapsed="false">
      <c r="A175" s="1"/>
      <c r="B175" s="1"/>
      <c r="C175" s="1"/>
      <c r="D175" s="1"/>
      <c r="E175" s="39" t="s">
        <v>114</v>
      </c>
      <c r="F175" s="40" t="s">
        <v>115</v>
      </c>
      <c r="G175" s="1"/>
      <c r="H175" s="1" t="s">
        <v>137</v>
      </c>
      <c r="I175" s="1"/>
      <c r="J175" s="1"/>
      <c r="K175" s="1"/>
      <c r="L175" s="1"/>
      <c r="M175" s="1"/>
      <c r="N175" s="1"/>
      <c r="O175" s="1"/>
      <c r="P175" s="1"/>
      <c r="Q175" s="1"/>
      <c r="R175" s="1"/>
      <c r="S175" s="1"/>
      <c r="T175" s="1"/>
      <c r="U175" s="1"/>
      <c r="V175" s="1"/>
      <c r="W175" s="1"/>
      <c r="X175" s="1"/>
      <c r="Y175" s="1"/>
      <c r="Z175" s="1"/>
      <c r="AA175" s="1"/>
      <c r="AB175" s="1"/>
      <c r="AC175" s="1"/>
    </row>
    <row r="176" customFormat="false" ht="15" hidden="false" customHeight="false" outlineLevel="0" collapsed="false">
      <c r="A176" s="1"/>
      <c r="B176" s="1"/>
      <c r="C176" s="1" t="s">
        <v>117</v>
      </c>
      <c r="D176" s="1"/>
      <c r="E176" s="1" t="n">
        <v>150</v>
      </c>
      <c r="F176" s="1" t="n">
        <v>150</v>
      </c>
      <c r="G176" s="1"/>
      <c r="H176" s="1"/>
      <c r="I176" s="1"/>
      <c r="J176" s="1"/>
      <c r="K176" s="1"/>
      <c r="L176" s="1"/>
      <c r="M176" s="1"/>
      <c r="N176" s="1"/>
      <c r="O176" s="1"/>
      <c r="P176" s="1"/>
      <c r="Q176" s="1"/>
      <c r="R176" s="1"/>
      <c r="S176" s="1"/>
      <c r="T176" s="1"/>
      <c r="U176" s="1"/>
      <c r="V176" s="1"/>
      <c r="W176" s="1"/>
      <c r="X176" s="1"/>
      <c r="Y176" s="1"/>
      <c r="Z176" s="1"/>
      <c r="AA176" s="1"/>
      <c r="AB176" s="1"/>
      <c r="AC176" s="1"/>
    </row>
    <row r="177" customFormat="false" ht="15" hidden="false" customHeight="false" outlineLevel="0" collapsed="false">
      <c r="A177" s="1"/>
      <c r="B177" s="1"/>
      <c r="C177" s="1" t="s">
        <v>96</v>
      </c>
      <c r="D177" s="1"/>
      <c r="E177" s="1" t="n">
        <v>30</v>
      </c>
      <c r="F177" s="1" t="n">
        <v>30</v>
      </c>
      <c r="G177" s="1"/>
      <c r="H177" s="1" t="s">
        <v>123</v>
      </c>
      <c r="I177" s="1" t="s">
        <v>124</v>
      </c>
      <c r="J177" s="1"/>
      <c r="K177" s="1"/>
      <c r="L177" s="1"/>
      <c r="M177" s="1"/>
      <c r="N177" s="1"/>
      <c r="O177" s="1"/>
      <c r="P177" s="1"/>
      <c r="Q177" s="1"/>
      <c r="R177" s="1"/>
      <c r="S177" s="1"/>
      <c r="T177" s="1"/>
      <c r="U177" s="1"/>
      <c r="V177" s="1"/>
      <c r="W177" s="1"/>
      <c r="X177" s="1"/>
      <c r="Y177" s="1"/>
      <c r="Z177" s="1"/>
      <c r="AA177" s="1"/>
      <c r="AB177" s="1"/>
      <c r="AC177" s="1"/>
    </row>
    <row r="178" customFormat="false" ht="15" hidden="false" customHeight="false" outlineLevel="0" collapsed="false">
      <c r="A178" s="1"/>
      <c r="B178" s="1"/>
      <c r="C178" s="1" t="s">
        <v>120</v>
      </c>
      <c r="D178" s="1"/>
      <c r="E178" s="1" t="n">
        <v>45</v>
      </c>
      <c r="F178" s="1" t="n">
        <v>45</v>
      </c>
      <c r="G178" s="1"/>
      <c r="H178" s="1"/>
      <c r="I178" s="1" t="s">
        <v>125</v>
      </c>
      <c r="J178" s="1"/>
      <c r="K178" s="1"/>
      <c r="L178" s="1"/>
      <c r="M178" s="1"/>
      <c r="N178" s="1"/>
      <c r="O178" s="1"/>
      <c r="P178" s="1"/>
      <c r="Q178" s="1"/>
      <c r="R178" s="1"/>
      <c r="S178" s="1"/>
      <c r="T178" s="1"/>
      <c r="U178" s="1"/>
      <c r="V178" s="1"/>
      <c r="W178" s="1"/>
      <c r="X178" s="1"/>
      <c r="Y178" s="1"/>
      <c r="Z178" s="1"/>
      <c r="AA178" s="1"/>
      <c r="AB178" s="1"/>
      <c r="AC178" s="1"/>
    </row>
    <row r="179" customFormat="false" ht="15" hidden="false" customHeight="false" outlineLevel="0" collapsed="false">
      <c r="A179" s="1"/>
      <c r="B179" s="1"/>
      <c r="C179" s="1" t="s">
        <v>133</v>
      </c>
      <c r="D179" s="1"/>
      <c r="E179" s="43" t="n">
        <v>-35</v>
      </c>
      <c r="F179" s="43" t="n">
        <v>-50</v>
      </c>
      <c r="G179" s="1"/>
      <c r="H179" s="1"/>
      <c r="I179" s="1"/>
      <c r="J179" s="1"/>
      <c r="K179" s="1"/>
      <c r="L179" s="1"/>
      <c r="M179" s="1"/>
      <c r="N179" s="1"/>
      <c r="O179" s="1"/>
      <c r="P179" s="1"/>
      <c r="Q179" s="1"/>
      <c r="R179" s="1"/>
      <c r="S179" s="1"/>
      <c r="T179" s="1"/>
      <c r="U179" s="1"/>
      <c r="V179" s="1"/>
      <c r="W179" s="1"/>
      <c r="X179" s="1"/>
      <c r="Y179" s="1"/>
      <c r="Z179" s="1"/>
      <c r="AA179" s="1"/>
      <c r="AB179" s="1"/>
      <c r="AC179" s="1"/>
    </row>
    <row r="180" customFormat="false" ht="15" hidden="false" customHeight="false" outlineLevel="0" collapsed="false">
      <c r="A180" s="1"/>
      <c r="B180" s="1"/>
      <c r="C180" s="1" t="s">
        <v>122</v>
      </c>
      <c r="D180" s="1"/>
      <c r="E180" s="43" t="n">
        <v>-15</v>
      </c>
      <c r="F180" s="1" t="n">
        <v>0</v>
      </c>
      <c r="G180" s="1"/>
      <c r="H180" s="1"/>
      <c r="I180" s="1"/>
      <c r="J180" s="1"/>
      <c r="K180" s="1"/>
      <c r="L180" s="1"/>
      <c r="M180" s="1"/>
      <c r="N180" s="1"/>
      <c r="O180" s="1"/>
      <c r="P180" s="1"/>
      <c r="Q180" s="1"/>
      <c r="R180" s="1"/>
      <c r="S180" s="1"/>
      <c r="T180" s="1"/>
      <c r="U180" s="1"/>
      <c r="V180" s="1"/>
      <c r="W180" s="1"/>
      <c r="X180" s="1"/>
      <c r="Y180" s="1"/>
      <c r="Z180" s="1"/>
      <c r="AA180" s="1"/>
      <c r="AB180" s="1"/>
      <c r="AC180" s="1"/>
    </row>
    <row r="181" customFormat="false" ht="16" hidden="false" customHeight="false" outlineLevel="0" collapsed="false">
      <c r="A181" s="1"/>
      <c r="B181" s="1"/>
      <c r="C181" s="1"/>
      <c r="D181" s="10" t="s">
        <v>29</v>
      </c>
      <c r="E181" s="10" t="n">
        <f aca="false">+SUM(E176:E180)</f>
        <v>175</v>
      </c>
      <c r="F181" s="10" t="n">
        <v>175</v>
      </c>
      <c r="G181" s="1" t="s">
        <v>138</v>
      </c>
      <c r="H181" s="1"/>
      <c r="I181" s="1"/>
      <c r="J181" s="1"/>
      <c r="K181" s="1"/>
      <c r="L181" s="1"/>
      <c r="M181" s="1"/>
      <c r="N181" s="1"/>
      <c r="O181" s="1"/>
      <c r="P181" s="1"/>
      <c r="Q181" s="1"/>
      <c r="R181" s="1"/>
      <c r="S181" s="1"/>
      <c r="T181" s="1"/>
      <c r="U181" s="1"/>
      <c r="V181" s="1"/>
      <c r="W181" s="1"/>
      <c r="X181" s="1"/>
      <c r="Y181" s="1"/>
      <c r="Z181" s="1"/>
      <c r="AA181" s="1"/>
      <c r="AB181" s="1"/>
      <c r="AC181" s="1"/>
    </row>
    <row r="182" customFormat="false" ht="16" hidden="false" customHeight="false" outlineLevel="0" collapsed="false">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row>
    <row r="183" customFormat="false" ht="15" hidden="false" customHeight="false" outlineLevel="0" collapsed="false">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row>
    <row r="184" customFormat="false" ht="15" hidden="false" customHeight="false" outlineLevel="0" collapsed="false">
      <c r="A184" s="1"/>
      <c r="B184" s="34"/>
      <c r="C184" s="34" t="s">
        <v>73</v>
      </c>
      <c r="D184" s="34" t="s">
        <v>14</v>
      </c>
      <c r="E184" s="34"/>
      <c r="F184" s="34"/>
      <c r="G184" s="35" t="s">
        <v>15</v>
      </c>
      <c r="H184" s="35" t="s">
        <v>16</v>
      </c>
      <c r="I184" s="1"/>
      <c r="J184" s="1"/>
      <c r="K184" s="1"/>
      <c r="L184" s="1"/>
      <c r="M184" s="1"/>
      <c r="N184" s="1"/>
      <c r="O184" s="1"/>
      <c r="P184" s="1"/>
      <c r="Q184" s="1"/>
      <c r="R184" s="1"/>
      <c r="S184" s="1"/>
      <c r="T184" s="1"/>
      <c r="U184" s="1"/>
      <c r="V184" s="1"/>
      <c r="W184" s="1"/>
      <c r="X184" s="1"/>
      <c r="Y184" s="1"/>
      <c r="Z184" s="1"/>
      <c r="AA184" s="1"/>
      <c r="AB184" s="1"/>
      <c r="AC184" s="1"/>
    </row>
    <row r="185" customFormat="false" ht="15" hidden="false" customHeight="false" outlineLevel="0" collapsed="false">
      <c r="A185" s="1"/>
      <c r="B185" s="1" t="s">
        <v>18</v>
      </c>
      <c r="C185" s="7" t="n">
        <v>129</v>
      </c>
      <c r="D185" s="36" t="s">
        <v>133</v>
      </c>
      <c r="E185" s="7"/>
      <c r="F185" s="7"/>
      <c r="G185" s="30" t="n">
        <v>15</v>
      </c>
      <c r="H185" s="30"/>
      <c r="I185" s="1"/>
      <c r="J185" s="1"/>
      <c r="K185" s="1"/>
      <c r="L185" s="1"/>
      <c r="M185" s="1"/>
      <c r="N185" s="1"/>
      <c r="O185" s="1"/>
      <c r="P185" s="1"/>
      <c r="Q185" s="1"/>
      <c r="R185" s="1"/>
      <c r="S185" s="1"/>
      <c r="T185" s="1"/>
      <c r="U185" s="1"/>
      <c r="V185" s="1"/>
      <c r="W185" s="1"/>
      <c r="X185" s="1"/>
      <c r="Y185" s="1"/>
      <c r="Z185" s="1"/>
      <c r="AA185" s="1"/>
      <c r="AB185" s="1"/>
      <c r="AC185" s="1"/>
    </row>
    <row r="186" customFormat="false" ht="15" hidden="false" customHeight="true" outlineLevel="0" collapsed="false">
      <c r="A186" s="1"/>
      <c r="B186" s="1" t="s">
        <v>24</v>
      </c>
      <c r="C186" s="45" t="n">
        <v>112</v>
      </c>
      <c r="D186" s="1" t="s">
        <v>139</v>
      </c>
      <c r="E186" s="7"/>
      <c r="F186" s="7"/>
      <c r="G186" s="30"/>
      <c r="H186" s="47" t="n">
        <v>15</v>
      </c>
      <c r="I186" s="1"/>
      <c r="J186" s="1"/>
      <c r="L186" s="1"/>
      <c r="M186" s="1"/>
      <c r="N186" s="1"/>
      <c r="O186" s="1"/>
      <c r="P186" s="1"/>
      <c r="Q186" s="1"/>
      <c r="R186" s="1"/>
      <c r="S186" s="1"/>
      <c r="T186" s="1"/>
      <c r="U186" s="1"/>
      <c r="V186" s="1"/>
      <c r="W186" s="1"/>
      <c r="X186" s="1"/>
      <c r="Y186" s="1"/>
      <c r="Z186" s="1"/>
      <c r="AA186" s="1"/>
      <c r="AB186" s="1"/>
      <c r="AC186" s="1"/>
    </row>
    <row r="187" customFormat="false" ht="15" hidden="false" customHeight="false" outlineLevel="0" collapsed="false">
      <c r="A187" s="1"/>
      <c r="B187" s="1"/>
      <c r="C187" s="7"/>
      <c r="D187" s="1"/>
      <c r="E187" s="1"/>
      <c r="F187" s="1"/>
      <c r="G187" s="1"/>
      <c r="H187" s="1"/>
      <c r="I187" s="1"/>
      <c r="J187" s="1"/>
      <c r="L187" s="1"/>
      <c r="M187" s="1"/>
      <c r="N187" s="1"/>
      <c r="O187" s="1"/>
      <c r="P187" s="1"/>
      <c r="Q187" s="1"/>
      <c r="R187" s="1"/>
      <c r="S187" s="1"/>
      <c r="T187" s="1"/>
      <c r="U187" s="1"/>
      <c r="V187" s="1"/>
      <c r="W187" s="1"/>
      <c r="X187" s="1"/>
      <c r="Y187" s="1"/>
      <c r="Z187" s="1"/>
      <c r="AA187" s="1"/>
      <c r="AB187" s="1"/>
      <c r="AC187" s="1"/>
    </row>
    <row r="188" customFormat="false" ht="15" hidden="false" customHeight="false" outlineLevel="0" collapsed="false">
      <c r="A188" s="1"/>
      <c r="B188" s="1"/>
      <c r="C188" s="7"/>
      <c r="D188" s="1"/>
      <c r="E188" s="1"/>
      <c r="F188" s="1"/>
      <c r="G188" s="1"/>
      <c r="H188" s="30"/>
      <c r="I188" s="1"/>
      <c r="J188" s="1"/>
      <c r="K188" s="1"/>
      <c r="L188" s="1"/>
      <c r="M188" s="1"/>
      <c r="N188" s="1"/>
      <c r="O188" s="1"/>
      <c r="P188" s="1"/>
      <c r="Q188" s="1"/>
      <c r="R188" s="1"/>
      <c r="S188" s="1"/>
      <c r="T188" s="1"/>
      <c r="U188" s="1"/>
      <c r="V188" s="1"/>
      <c r="W188" s="1"/>
      <c r="X188" s="1"/>
      <c r="Y188" s="1"/>
      <c r="Z188" s="1"/>
      <c r="AA188" s="1"/>
      <c r="AB188" s="1"/>
      <c r="AC188" s="1"/>
    </row>
    <row r="189" customFormat="false" ht="15" hidden="false" customHeight="false" outlineLevel="0" collapsed="false">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row>
    <row r="190" customFormat="false" ht="15" hidden="false" customHeight="false" outlineLevel="0" collapsed="false">
      <c r="A190" s="1"/>
      <c r="B190" s="33" t="s">
        <v>140</v>
      </c>
      <c r="C190" s="33"/>
      <c r="D190" s="33"/>
      <c r="E190" s="33"/>
      <c r="F190" s="33"/>
      <c r="G190" s="33"/>
      <c r="H190" s="33"/>
      <c r="I190" s="33"/>
      <c r="J190" s="33"/>
      <c r="K190" s="33"/>
      <c r="L190" s="1"/>
      <c r="M190" s="1"/>
      <c r="N190" s="1"/>
      <c r="O190" s="1"/>
      <c r="P190" s="1"/>
      <c r="Q190" s="1"/>
      <c r="R190" s="1"/>
      <c r="S190" s="1"/>
      <c r="T190" s="1"/>
      <c r="U190" s="1"/>
      <c r="V190" s="1"/>
      <c r="W190" s="1"/>
      <c r="X190" s="1"/>
      <c r="Y190" s="1"/>
      <c r="Z190" s="1"/>
      <c r="AA190" s="1"/>
      <c r="AB190" s="1"/>
      <c r="AC190" s="1"/>
    </row>
    <row r="191" customFormat="false" ht="15" hidden="false" customHeight="false" outlineLevel="0" collapsed="false">
      <c r="A191" s="1"/>
      <c r="B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row>
    <row r="192" customFormat="false" ht="15" hidden="false" customHeight="false" outlineLevel="0" collapsed="false">
      <c r="A192" s="1"/>
      <c r="B192" s="1"/>
      <c r="C192" s="23" t="s">
        <v>141</v>
      </c>
      <c r="D192" s="23"/>
      <c r="E192" s="23"/>
      <c r="F192" s="48" t="s">
        <v>142</v>
      </c>
      <c r="J192" s="1"/>
      <c r="K192" s="1"/>
      <c r="L192" s="1"/>
      <c r="M192" s="1"/>
      <c r="O192" s="1"/>
      <c r="P192" s="1"/>
      <c r="Q192" s="1"/>
      <c r="R192" s="1"/>
      <c r="S192" s="1"/>
      <c r="T192" s="1"/>
      <c r="U192" s="1"/>
      <c r="V192" s="1"/>
      <c r="W192" s="1"/>
      <c r="X192" s="1"/>
      <c r="Y192" s="1"/>
      <c r="Z192" s="1"/>
      <c r="AA192" s="1"/>
      <c r="AB192" s="1"/>
      <c r="AC192" s="1"/>
    </row>
    <row r="193" customFormat="false" ht="15" hidden="false" customHeight="true" outlineLevel="0" collapsed="false">
      <c r="A193" s="1"/>
      <c r="B193" s="1"/>
      <c r="C193" s="23"/>
      <c r="D193" s="23"/>
      <c r="E193" s="23"/>
      <c r="F193" s="49" t="s">
        <v>143</v>
      </c>
      <c r="G193" s="49"/>
      <c r="H193" s="49"/>
      <c r="I193" s="49"/>
      <c r="J193" s="49"/>
      <c r="K193" s="49"/>
      <c r="L193" s="49"/>
      <c r="M193" s="49"/>
      <c r="N193" s="49"/>
      <c r="O193" s="1"/>
      <c r="P193" s="1"/>
      <c r="Q193" s="1"/>
      <c r="R193" s="1"/>
      <c r="S193" s="1"/>
      <c r="T193" s="1"/>
      <c r="U193" s="1"/>
      <c r="V193" s="1"/>
      <c r="W193" s="1"/>
      <c r="X193" s="1"/>
      <c r="Y193" s="1"/>
      <c r="Z193" s="1"/>
      <c r="AA193" s="1"/>
      <c r="AB193" s="1"/>
      <c r="AC193" s="1"/>
    </row>
    <row r="194" customFormat="false" ht="15" hidden="false" customHeight="false" outlineLevel="0" collapsed="false">
      <c r="A194" s="1"/>
      <c r="B194" s="1"/>
      <c r="C194" s="23"/>
      <c r="D194" s="23"/>
      <c r="E194" s="23"/>
      <c r="F194" s="49"/>
      <c r="G194" s="49"/>
      <c r="H194" s="49"/>
      <c r="I194" s="49"/>
      <c r="J194" s="49"/>
      <c r="K194" s="49"/>
      <c r="L194" s="49"/>
      <c r="M194" s="49"/>
      <c r="N194" s="49"/>
      <c r="O194" s="1"/>
      <c r="P194" s="1"/>
      <c r="Q194" s="1"/>
      <c r="R194" s="1"/>
      <c r="S194" s="1"/>
      <c r="T194" s="1"/>
      <c r="U194" s="1"/>
      <c r="V194" s="1"/>
      <c r="W194" s="1"/>
      <c r="X194" s="1"/>
      <c r="Y194" s="1"/>
      <c r="Z194" s="1"/>
      <c r="AA194" s="1"/>
      <c r="AB194" s="1"/>
      <c r="AC194" s="1"/>
    </row>
    <row r="195" customFormat="false" ht="15" hidden="false" customHeight="true" outlineLevel="0" collapsed="false">
      <c r="A195" s="1"/>
      <c r="B195" s="1"/>
      <c r="C195" s="23" t="s">
        <v>144</v>
      </c>
      <c r="D195" s="23"/>
      <c r="E195" s="23"/>
      <c r="F195" s="1" t="s">
        <v>145</v>
      </c>
      <c r="G195" s="1"/>
      <c r="H195" s="1"/>
      <c r="J195" s="50" t="s">
        <v>146</v>
      </c>
      <c r="K195" s="51"/>
      <c r="L195" s="52"/>
      <c r="M195" s="53" t="s">
        <v>147</v>
      </c>
      <c r="N195" s="1" t="s">
        <v>148</v>
      </c>
      <c r="O195" s="1"/>
      <c r="P195" s="1"/>
      <c r="Q195" s="1"/>
      <c r="R195" s="1"/>
      <c r="S195" s="1"/>
      <c r="T195" s="1"/>
      <c r="U195" s="1"/>
      <c r="V195" s="1"/>
      <c r="W195" s="1"/>
      <c r="X195" s="1"/>
      <c r="Y195" s="1"/>
      <c r="Z195" s="1"/>
      <c r="AA195" s="1"/>
      <c r="AB195" s="1"/>
      <c r="AC195" s="1"/>
    </row>
    <row r="196" customFormat="false" ht="15" hidden="false" customHeight="false" outlineLevel="0" collapsed="false">
      <c r="A196" s="1"/>
      <c r="B196" s="1"/>
      <c r="C196" s="1" t="s">
        <v>149</v>
      </c>
      <c r="D196" s="1"/>
      <c r="E196" s="1"/>
      <c r="F196" s="1" t="s">
        <v>150</v>
      </c>
      <c r="G196" s="1"/>
      <c r="H196" s="1"/>
      <c r="I196" s="1"/>
      <c r="J196" s="54" t="s">
        <v>151</v>
      </c>
      <c r="K196" s="55"/>
      <c r="L196" s="55"/>
      <c r="M196" s="53"/>
      <c r="N196" s="1" t="s">
        <v>152</v>
      </c>
      <c r="O196" s="1"/>
      <c r="P196" s="1"/>
      <c r="Q196" s="1"/>
      <c r="R196" s="1"/>
      <c r="S196" s="1"/>
      <c r="T196" s="1"/>
      <c r="U196" s="1"/>
      <c r="V196" s="1"/>
      <c r="W196" s="1"/>
      <c r="X196" s="1"/>
      <c r="Y196" s="1"/>
      <c r="Z196" s="1"/>
      <c r="AA196" s="1"/>
      <c r="AB196" s="1"/>
      <c r="AC196" s="1"/>
    </row>
    <row r="197" customFormat="false" ht="15" hidden="false" customHeight="false" outlineLevel="0" collapsed="false">
      <c r="A197" s="1"/>
      <c r="B197" s="1"/>
      <c r="C197" s="1" t="s">
        <v>153</v>
      </c>
      <c r="D197" s="1"/>
      <c r="E197" s="1"/>
      <c r="F197" s="1" t="s">
        <v>154</v>
      </c>
      <c r="G197" s="1"/>
      <c r="H197" s="1"/>
      <c r="I197" s="1"/>
      <c r="J197" s="1"/>
      <c r="K197" s="1"/>
      <c r="L197" s="1"/>
      <c r="M197" s="1"/>
      <c r="N197" s="1"/>
      <c r="O197" s="1"/>
      <c r="P197" s="1"/>
      <c r="Q197" s="1"/>
      <c r="R197" s="1"/>
      <c r="S197" s="1"/>
      <c r="T197" s="1"/>
      <c r="U197" s="1"/>
      <c r="V197" s="1"/>
      <c r="W197" s="1"/>
      <c r="X197" s="1"/>
      <c r="Y197" s="1"/>
      <c r="Z197" s="1"/>
      <c r="AA197" s="1"/>
      <c r="AB197" s="1"/>
      <c r="AC197" s="1"/>
    </row>
    <row r="198" customFormat="false" ht="16" hidden="false" customHeight="false" outlineLevel="0" collapsed="false">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row>
    <row r="199" customFormat="false" ht="15" hidden="false" customHeight="false" outlineLevel="0" collapsed="false">
      <c r="A199" s="1"/>
      <c r="B199" s="56" t="s">
        <v>144</v>
      </c>
      <c r="C199" s="57"/>
      <c r="D199" s="58"/>
      <c r="E199" s="1"/>
      <c r="F199" s="1"/>
      <c r="G199" s="1"/>
      <c r="H199" s="1"/>
      <c r="I199" s="1"/>
      <c r="J199" s="1"/>
      <c r="K199" s="1"/>
      <c r="L199" s="1"/>
      <c r="M199" s="1"/>
      <c r="N199" s="1"/>
      <c r="O199" s="1"/>
      <c r="P199" s="1"/>
      <c r="Q199" s="1"/>
      <c r="R199" s="1"/>
      <c r="S199" s="1"/>
      <c r="T199" s="1"/>
      <c r="U199" s="1"/>
      <c r="V199" s="1"/>
      <c r="W199" s="1"/>
      <c r="X199" s="1"/>
      <c r="Y199" s="1"/>
      <c r="Z199" s="1"/>
      <c r="AA199" s="1"/>
      <c r="AB199" s="1"/>
      <c r="AC199" s="1"/>
    </row>
    <row r="200" customFormat="false" ht="16" hidden="false" customHeight="false" outlineLevel="0" collapsed="false">
      <c r="A200" s="1"/>
      <c r="B200" s="59" t="s">
        <v>149</v>
      </c>
      <c r="C200" s="60"/>
      <c r="D200" s="6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row>
    <row r="201" customFormat="false" ht="15" hidden="false" customHeight="false" outlineLevel="0" collapsed="false">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row>
    <row r="202" customFormat="false" ht="15" hidden="false" customHeight="false" outlineLevel="0" collapsed="false">
      <c r="A202" s="1"/>
      <c r="B202" s="1" t="s">
        <v>155</v>
      </c>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row>
    <row r="203" customFormat="false" ht="15" hidden="false" customHeight="false" outlineLevel="0" collapsed="false">
      <c r="A203" s="1"/>
      <c r="B203" s="1"/>
      <c r="C203" s="1" t="s">
        <v>156</v>
      </c>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row>
    <row r="204" customFormat="false" ht="15" hidden="false" customHeight="false" outlineLevel="0" collapsed="false">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row>
    <row r="205" customFormat="false" ht="15" hidden="false" customHeight="false" outlineLevel="0" collapsed="false">
      <c r="A205" s="1"/>
      <c r="B205" s="1"/>
      <c r="C205" s="1"/>
      <c r="D205" s="1"/>
      <c r="E205" s="39" t="s">
        <v>114</v>
      </c>
      <c r="F205" s="40" t="s">
        <v>157</v>
      </c>
      <c r="G205" s="1"/>
      <c r="H205" s="1" t="s">
        <v>116</v>
      </c>
      <c r="I205" s="1"/>
      <c r="J205" s="1"/>
      <c r="K205" s="1"/>
      <c r="L205" s="1"/>
      <c r="M205" s="1"/>
      <c r="N205" s="1"/>
      <c r="O205" s="1"/>
      <c r="P205" s="1"/>
      <c r="Q205" s="1"/>
      <c r="R205" s="1"/>
      <c r="S205" s="1"/>
      <c r="T205" s="1"/>
      <c r="U205" s="1"/>
      <c r="V205" s="1"/>
      <c r="W205" s="1"/>
      <c r="X205" s="1"/>
      <c r="Y205" s="1"/>
      <c r="Z205" s="1"/>
      <c r="AA205" s="1"/>
      <c r="AB205" s="1"/>
      <c r="AC205" s="1"/>
    </row>
    <row r="206" customFormat="false" ht="15" hidden="false" customHeight="false" outlineLevel="0" collapsed="false">
      <c r="A206" s="1"/>
      <c r="B206" s="1"/>
      <c r="C206" s="1" t="s">
        <v>117</v>
      </c>
      <c r="D206" s="1"/>
      <c r="E206" s="1" t="n">
        <v>150</v>
      </c>
      <c r="F206" s="1" t="n">
        <v>150</v>
      </c>
      <c r="G206" s="1"/>
      <c r="H206" s="1" t="s">
        <v>118</v>
      </c>
      <c r="I206" s="1"/>
      <c r="J206" s="1"/>
      <c r="K206" s="1"/>
      <c r="L206" s="1"/>
      <c r="M206" s="1"/>
      <c r="N206" s="1"/>
      <c r="O206" s="1"/>
      <c r="P206" s="1"/>
      <c r="Q206" s="1"/>
      <c r="R206" s="1"/>
      <c r="S206" s="1"/>
      <c r="T206" s="1"/>
      <c r="U206" s="1"/>
      <c r="V206" s="1"/>
      <c r="W206" s="1"/>
      <c r="X206" s="1"/>
      <c r="Y206" s="1"/>
      <c r="Z206" s="1"/>
      <c r="AA206" s="1"/>
      <c r="AB206" s="1"/>
      <c r="AC206" s="1"/>
    </row>
    <row r="207" customFormat="false" ht="15" hidden="false" customHeight="false" outlineLevel="0" collapsed="false">
      <c r="A207" s="1"/>
      <c r="B207" s="1"/>
      <c r="C207" s="1" t="s">
        <v>96</v>
      </c>
      <c r="D207" s="1"/>
      <c r="E207" s="1" t="n">
        <v>10</v>
      </c>
      <c r="F207" s="30" t="n">
        <f aca="false">E207+H217</f>
        <v>16</v>
      </c>
      <c r="G207" s="1"/>
      <c r="H207" s="1" t="s">
        <v>119</v>
      </c>
      <c r="I207" s="1"/>
      <c r="J207" s="1"/>
      <c r="K207" s="1"/>
      <c r="L207" s="1"/>
      <c r="M207" s="1"/>
      <c r="N207" s="1"/>
      <c r="O207" s="1"/>
      <c r="P207" s="1"/>
      <c r="Q207" s="1"/>
      <c r="R207" s="1"/>
      <c r="S207" s="1"/>
      <c r="T207" s="1"/>
      <c r="U207" s="1"/>
      <c r="V207" s="1"/>
      <c r="W207" s="1"/>
      <c r="X207" s="1"/>
      <c r="Y207" s="1"/>
      <c r="Z207" s="1"/>
      <c r="AA207" s="1"/>
      <c r="AB207" s="1"/>
      <c r="AC207" s="1"/>
    </row>
    <row r="208" customFormat="false" ht="15" hidden="false" customHeight="false" outlineLevel="0" collapsed="false">
      <c r="A208" s="1"/>
      <c r="B208" s="1"/>
      <c r="C208" s="1" t="s">
        <v>120</v>
      </c>
      <c r="D208" s="1"/>
      <c r="E208" s="1" t="n">
        <v>35</v>
      </c>
      <c r="F208" s="1" t="n">
        <f aca="false">E208+H218</f>
        <v>65</v>
      </c>
      <c r="G208" s="1"/>
      <c r="H208" s="1" t="s">
        <v>121</v>
      </c>
      <c r="I208" s="1"/>
      <c r="J208" s="1"/>
      <c r="K208" s="1"/>
      <c r="L208" s="1"/>
      <c r="M208" s="1"/>
      <c r="N208" s="1"/>
      <c r="O208" s="1"/>
      <c r="P208" s="1"/>
      <c r="Q208" s="1"/>
      <c r="R208" s="1"/>
      <c r="S208" s="1"/>
      <c r="T208" s="1"/>
      <c r="U208" s="1"/>
      <c r="V208" s="1"/>
      <c r="W208" s="1"/>
      <c r="X208" s="1"/>
      <c r="Y208" s="1"/>
      <c r="Z208" s="1"/>
      <c r="AA208" s="1"/>
      <c r="AB208" s="1"/>
      <c r="AC208" s="1"/>
    </row>
    <row r="209" customFormat="false" ht="15" hidden="false" customHeight="false" outlineLevel="0" collapsed="false">
      <c r="A209" s="1"/>
      <c r="B209" s="1"/>
      <c r="C209" s="1" t="s">
        <v>122</v>
      </c>
      <c r="D209" s="1"/>
      <c r="E209" s="1" t="n">
        <v>60</v>
      </c>
      <c r="F209" s="1" t="n">
        <v>0</v>
      </c>
      <c r="G209" s="1"/>
      <c r="H209" s="1" t="s">
        <v>123</v>
      </c>
      <c r="I209" s="1" t="s">
        <v>124</v>
      </c>
      <c r="J209" s="1"/>
      <c r="K209" s="1"/>
      <c r="L209" s="1"/>
      <c r="M209" s="1"/>
      <c r="N209" s="1"/>
      <c r="O209" s="1"/>
      <c r="P209" s="1"/>
      <c r="Q209" s="1"/>
      <c r="R209" s="1"/>
      <c r="S209" s="1"/>
      <c r="T209" s="1"/>
      <c r="U209" s="1"/>
      <c r="V209" s="1"/>
      <c r="W209" s="1"/>
      <c r="X209" s="1"/>
      <c r="Y209" s="1"/>
      <c r="Z209" s="1"/>
      <c r="AA209" s="1"/>
      <c r="AB209" s="1"/>
      <c r="AC209" s="1"/>
    </row>
    <row r="210" customFormat="false" ht="16" hidden="false" customHeight="false" outlineLevel="0" collapsed="false">
      <c r="A210" s="1"/>
      <c r="B210" s="1"/>
      <c r="C210" s="1"/>
      <c r="D210" s="10" t="s">
        <v>29</v>
      </c>
      <c r="E210" s="10" t="n">
        <f aca="false">+SUM(E206:E209)</f>
        <v>255</v>
      </c>
      <c r="F210" s="10" t="n">
        <f aca="false">SUM(F206:F209)</f>
        <v>231</v>
      </c>
      <c r="G210" s="1"/>
      <c r="H210" s="1"/>
      <c r="I210" s="1" t="s">
        <v>158</v>
      </c>
      <c r="J210" s="1"/>
      <c r="K210" s="1"/>
      <c r="L210" s="1"/>
      <c r="M210" s="1"/>
      <c r="N210" s="1"/>
      <c r="O210" s="1"/>
      <c r="P210" s="1"/>
      <c r="Q210" s="1"/>
      <c r="R210" s="1"/>
      <c r="S210" s="1"/>
      <c r="T210" s="1"/>
      <c r="U210" s="1"/>
      <c r="V210" s="1"/>
      <c r="W210" s="1"/>
      <c r="X210" s="1"/>
      <c r="Y210" s="1"/>
      <c r="Z210" s="1"/>
      <c r="AA210" s="1"/>
      <c r="AB210" s="1"/>
      <c r="AC210" s="1"/>
    </row>
    <row r="211" customFormat="false" ht="16" hidden="false" customHeight="false" outlineLevel="0" collapsed="false">
      <c r="A211" s="1"/>
      <c r="B211" s="1"/>
      <c r="C211" s="1"/>
      <c r="D211" s="1"/>
      <c r="E211" s="1"/>
      <c r="F211" s="1"/>
      <c r="G211" s="1"/>
      <c r="H211" s="1"/>
      <c r="I211" s="1" t="s">
        <v>159</v>
      </c>
      <c r="J211" s="1"/>
      <c r="K211" s="1"/>
      <c r="L211" s="1"/>
      <c r="M211" s="1"/>
      <c r="N211" s="1"/>
      <c r="O211" s="1"/>
      <c r="P211" s="1"/>
      <c r="Q211" s="1"/>
      <c r="R211" s="1"/>
      <c r="S211" s="1"/>
      <c r="T211" s="1"/>
      <c r="U211" s="1"/>
      <c r="V211" s="1"/>
      <c r="W211" s="1"/>
      <c r="X211" s="1"/>
      <c r="Y211" s="1"/>
      <c r="Z211" s="1"/>
      <c r="AA211" s="1"/>
      <c r="AB211" s="1"/>
      <c r="AC211" s="1"/>
    </row>
    <row r="212" customFormat="false" ht="15" hidden="false" customHeight="false" outlineLevel="0" collapsed="false">
      <c r="A212" s="1"/>
      <c r="B212" s="1"/>
      <c r="C212" s="1"/>
      <c r="D212" s="1"/>
      <c r="E212" s="1"/>
      <c r="F212" s="1"/>
      <c r="G212" s="1"/>
      <c r="H212" s="1"/>
      <c r="I212" s="1" t="s">
        <v>125</v>
      </c>
      <c r="J212" s="1"/>
      <c r="K212" s="1"/>
      <c r="L212" s="1"/>
      <c r="M212" s="1"/>
      <c r="N212" s="1"/>
      <c r="O212" s="1"/>
      <c r="P212" s="1"/>
      <c r="Q212" s="1"/>
      <c r="R212" s="1"/>
      <c r="S212" s="1"/>
      <c r="T212" s="1"/>
      <c r="U212" s="1"/>
      <c r="V212" s="1"/>
      <c r="W212" s="1"/>
      <c r="X212" s="1"/>
      <c r="Y212" s="1"/>
      <c r="Z212" s="1"/>
      <c r="AA212" s="1"/>
      <c r="AB212" s="1"/>
      <c r="AC212" s="1"/>
    </row>
    <row r="213" customFormat="false" ht="15" hidden="false" customHeight="false" outlineLevel="0" collapsed="false">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row>
    <row r="214" customFormat="false" ht="15" hidden="false" customHeight="false" outlineLevel="0" collapsed="false">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row>
    <row r="215" customFormat="false" ht="15" hidden="false" customHeight="false" outlineLevel="0" collapsed="false">
      <c r="A215" s="1"/>
      <c r="B215" s="34" t="s">
        <v>160</v>
      </c>
      <c r="C215" s="34" t="s">
        <v>73</v>
      </c>
      <c r="D215" s="34" t="s">
        <v>14</v>
      </c>
      <c r="E215" s="34"/>
      <c r="F215" s="34"/>
      <c r="G215" s="35" t="s">
        <v>15</v>
      </c>
      <c r="H215" s="35" t="s">
        <v>16</v>
      </c>
      <c r="I215" s="1"/>
      <c r="J215" s="34" t="s">
        <v>161</v>
      </c>
      <c r="K215" s="34" t="s">
        <v>73</v>
      </c>
      <c r="L215" s="34" t="s">
        <v>14</v>
      </c>
      <c r="M215" s="34"/>
      <c r="N215" s="34"/>
      <c r="O215" s="35" t="s">
        <v>15</v>
      </c>
      <c r="P215" s="35" t="s">
        <v>16</v>
      </c>
      <c r="Q215" s="1"/>
      <c r="R215" s="1"/>
      <c r="S215" s="1"/>
      <c r="T215" s="1"/>
      <c r="U215" s="1"/>
      <c r="V215" s="1"/>
      <c r="W215" s="1"/>
      <c r="X215" s="1"/>
      <c r="Y215" s="1"/>
      <c r="Z215" s="1"/>
      <c r="AA215" s="1"/>
      <c r="AB215" s="1"/>
      <c r="AC215" s="1"/>
    </row>
    <row r="216" customFormat="false" ht="15" hidden="false" customHeight="false" outlineLevel="0" collapsed="false">
      <c r="A216" s="1"/>
      <c r="B216" s="1" t="s">
        <v>18</v>
      </c>
      <c r="C216" s="7" t="n">
        <v>129</v>
      </c>
      <c r="D216" s="36" t="s">
        <v>74</v>
      </c>
      <c r="E216" s="7"/>
      <c r="F216" s="7"/>
      <c r="G216" s="30" t="n">
        <f aca="false">E209</f>
        <v>60</v>
      </c>
      <c r="H216" s="30"/>
      <c r="I216" s="1"/>
      <c r="J216" s="1" t="s">
        <v>18</v>
      </c>
      <c r="K216" s="7" t="n">
        <v>545</v>
      </c>
      <c r="L216" s="36" t="s">
        <v>162</v>
      </c>
      <c r="M216" s="7"/>
      <c r="N216" s="62" t="s">
        <v>35</v>
      </c>
      <c r="O216" s="30" t="n">
        <f aca="false">0.75*H219</f>
        <v>18</v>
      </c>
      <c r="P216" s="30"/>
      <c r="Q216" s="1"/>
      <c r="R216" s="1"/>
      <c r="S216" s="1"/>
      <c r="T216" s="1"/>
      <c r="U216" s="1"/>
      <c r="V216" s="1"/>
      <c r="W216" s="1"/>
      <c r="X216" s="1"/>
      <c r="Y216" s="1"/>
      <c r="Z216" s="1"/>
      <c r="AA216" s="1"/>
      <c r="AB216" s="1"/>
      <c r="AC216" s="1"/>
    </row>
    <row r="217" customFormat="false" ht="15" hidden="false" customHeight="false" outlineLevel="0" collapsed="false">
      <c r="A217" s="1"/>
      <c r="B217" s="1" t="s">
        <v>24</v>
      </c>
      <c r="C217" s="45" t="n">
        <v>112</v>
      </c>
      <c r="D217" s="1" t="s">
        <v>105</v>
      </c>
      <c r="E217" s="7"/>
      <c r="F217" s="7"/>
      <c r="G217" s="30"/>
      <c r="H217" s="47" t="n">
        <f aca="false">0.1*G216</f>
        <v>6</v>
      </c>
      <c r="I217" s="1"/>
      <c r="J217" s="1" t="s">
        <v>24</v>
      </c>
      <c r="K217" s="45" t="n">
        <v>760</v>
      </c>
      <c r="L217" s="1" t="s">
        <v>163</v>
      </c>
      <c r="M217" s="7"/>
      <c r="N217" s="7"/>
      <c r="O217" s="30"/>
      <c r="P217" s="47" t="n">
        <f aca="false">O216</f>
        <v>18</v>
      </c>
      <c r="Q217" s="1"/>
      <c r="R217" s="1"/>
      <c r="S217" s="1"/>
      <c r="T217" s="1"/>
      <c r="U217" s="1"/>
      <c r="V217" s="1"/>
      <c r="W217" s="1"/>
      <c r="X217" s="1"/>
      <c r="Y217" s="1"/>
      <c r="Z217" s="1"/>
      <c r="AA217" s="1"/>
      <c r="AB217" s="1"/>
      <c r="AC217" s="1"/>
    </row>
    <row r="218" customFormat="false" ht="15" hidden="false" customHeight="false" outlineLevel="0" collapsed="false">
      <c r="A218" s="1"/>
      <c r="B218" s="1" t="s">
        <v>24</v>
      </c>
      <c r="C218" s="7" t="n">
        <v>113</v>
      </c>
      <c r="D218" s="1" t="s">
        <v>99</v>
      </c>
      <c r="E218" s="1"/>
      <c r="F218" s="1"/>
      <c r="G218" s="1"/>
      <c r="H218" s="1" t="n">
        <f aca="false">0.5*G216</f>
        <v>30</v>
      </c>
      <c r="I218" s="1"/>
      <c r="J218" s="1"/>
      <c r="K218" s="7"/>
      <c r="L218" s="1"/>
      <c r="M218" s="1"/>
      <c r="N218" s="1"/>
      <c r="O218" s="1"/>
      <c r="P218" s="1"/>
      <c r="Q218" s="1"/>
      <c r="R218" s="1"/>
      <c r="S218" s="1"/>
      <c r="T218" s="1"/>
      <c r="U218" s="1"/>
      <c r="V218" s="1"/>
      <c r="W218" s="1"/>
      <c r="X218" s="1"/>
      <c r="Y218" s="1"/>
      <c r="Z218" s="1"/>
      <c r="AA218" s="1"/>
      <c r="AB218" s="1"/>
      <c r="AC218" s="1"/>
    </row>
    <row r="219" customFormat="false" ht="15" hidden="false" customHeight="false" outlineLevel="0" collapsed="false">
      <c r="A219" s="1"/>
      <c r="B219" s="1" t="s">
        <v>24</v>
      </c>
      <c r="C219" s="7" t="n">
        <v>526</v>
      </c>
      <c r="D219" s="1" t="s">
        <v>128</v>
      </c>
      <c r="E219" s="1"/>
      <c r="F219" s="62" t="s">
        <v>164</v>
      </c>
      <c r="G219" s="1"/>
      <c r="H219" s="30" t="n">
        <f aca="false">G216-H217-H218</f>
        <v>24</v>
      </c>
      <c r="I219" s="1"/>
      <c r="J219" s="34" t="s">
        <v>165</v>
      </c>
      <c r="K219" s="34" t="s">
        <v>73</v>
      </c>
      <c r="L219" s="34" t="s">
        <v>14</v>
      </c>
      <c r="M219" s="34"/>
      <c r="N219" s="34"/>
      <c r="O219" s="35" t="s">
        <v>15</v>
      </c>
      <c r="P219" s="35" t="s">
        <v>16</v>
      </c>
      <c r="Q219" s="1"/>
      <c r="R219" s="1"/>
      <c r="S219" s="1"/>
      <c r="T219" s="1"/>
      <c r="U219" s="1"/>
      <c r="V219" s="1"/>
      <c r="W219" s="1"/>
      <c r="X219" s="1"/>
      <c r="Y219" s="1"/>
      <c r="Z219" s="1"/>
      <c r="AA219" s="1"/>
      <c r="AB219" s="1"/>
      <c r="AC219" s="1"/>
    </row>
    <row r="220" customFormat="false" ht="15" hidden="false" customHeight="false" outlineLevel="0" collapsed="false">
      <c r="A220" s="1"/>
      <c r="B220" s="1"/>
      <c r="C220" s="1"/>
      <c r="D220" s="1"/>
      <c r="E220" s="1"/>
      <c r="F220" s="1"/>
      <c r="G220" s="1"/>
      <c r="H220" s="1"/>
      <c r="I220" s="1"/>
      <c r="J220" s="1" t="s">
        <v>18</v>
      </c>
      <c r="K220" s="7" t="n">
        <v>545</v>
      </c>
      <c r="L220" s="36" t="s">
        <v>162</v>
      </c>
      <c r="M220" s="7"/>
      <c r="N220" s="62" t="s">
        <v>35</v>
      </c>
      <c r="O220" s="30" t="n">
        <f aca="false">0.25*H219</f>
        <v>6</v>
      </c>
      <c r="P220" s="30"/>
      <c r="Q220" s="1"/>
      <c r="R220" s="1"/>
      <c r="S220" s="1"/>
      <c r="T220" s="1"/>
      <c r="U220" s="1"/>
      <c r="V220" s="1"/>
      <c r="W220" s="1"/>
      <c r="X220" s="1"/>
      <c r="Y220" s="1"/>
      <c r="Z220" s="1"/>
      <c r="AA220" s="1"/>
      <c r="AB220" s="1"/>
      <c r="AC220" s="1"/>
    </row>
    <row r="221" customFormat="false" ht="15" hidden="false" customHeight="false" outlineLevel="0" collapsed="false">
      <c r="A221" s="1"/>
      <c r="B221" s="1"/>
      <c r="C221" s="1"/>
      <c r="D221" s="1"/>
      <c r="E221" s="1"/>
      <c r="F221" s="1"/>
      <c r="G221" s="1"/>
      <c r="H221" s="1"/>
      <c r="I221" s="1"/>
      <c r="J221" s="1" t="s">
        <v>24</v>
      </c>
      <c r="K221" s="45" t="n">
        <v>760</v>
      </c>
      <c r="L221" s="1" t="s">
        <v>163</v>
      </c>
      <c r="M221" s="7"/>
      <c r="N221" s="7"/>
      <c r="O221" s="30"/>
      <c r="P221" s="47" t="n">
        <f aca="false">O220</f>
        <v>6</v>
      </c>
      <c r="Q221" s="1"/>
      <c r="R221" s="1"/>
      <c r="S221" s="1"/>
      <c r="T221" s="1"/>
      <c r="U221" s="1"/>
      <c r="V221" s="1"/>
      <c r="W221" s="1"/>
      <c r="X221" s="1"/>
      <c r="Y221" s="1"/>
      <c r="Z221" s="1"/>
      <c r="AA221" s="1"/>
      <c r="AB221" s="1"/>
      <c r="AC221" s="1"/>
    </row>
    <row r="222" customFormat="false" ht="15" hidden="false" customHeight="false" outlineLevel="0" collapsed="false">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row>
    <row r="223" customFormat="false" ht="15" hidden="false" customHeight="false" outlineLevel="0" collapsed="false">
      <c r="A223" s="1"/>
      <c r="B223" s="6" t="s">
        <v>166</v>
      </c>
      <c r="C223" s="1"/>
      <c r="D223" s="1"/>
      <c r="E223" s="1"/>
      <c r="F223" s="1"/>
      <c r="G223" s="1"/>
      <c r="H223" s="1"/>
      <c r="I223" s="1"/>
      <c r="J223" s="6" t="s">
        <v>167</v>
      </c>
      <c r="K223" s="1"/>
      <c r="L223" s="1"/>
      <c r="M223" s="1"/>
      <c r="N223" s="1"/>
      <c r="O223" s="1"/>
      <c r="P223" s="1"/>
      <c r="Q223" s="1"/>
      <c r="R223" s="1"/>
      <c r="S223" s="1"/>
      <c r="T223" s="1"/>
      <c r="U223" s="1"/>
      <c r="V223" s="1"/>
      <c r="W223" s="1"/>
      <c r="X223" s="1"/>
      <c r="Y223" s="1"/>
      <c r="Z223" s="1"/>
      <c r="AA223" s="1"/>
      <c r="AB223" s="1"/>
      <c r="AC223" s="1"/>
    </row>
    <row r="224" customFormat="false" ht="15" hidden="false" customHeight="false" outlineLevel="0" collapsed="false">
      <c r="A224" s="1"/>
      <c r="B224" s="34" t="s">
        <v>160</v>
      </c>
      <c r="C224" s="34" t="s">
        <v>73</v>
      </c>
      <c r="D224" s="34" t="s">
        <v>14</v>
      </c>
      <c r="E224" s="34"/>
      <c r="F224" s="34"/>
      <c r="G224" s="35" t="s">
        <v>15</v>
      </c>
      <c r="H224" s="35" t="s">
        <v>16</v>
      </c>
      <c r="I224" s="1"/>
      <c r="J224" s="34" t="s">
        <v>161</v>
      </c>
      <c r="K224" s="34" t="s">
        <v>73</v>
      </c>
      <c r="L224" s="34" t="s">
        <v>14</v>
      </c>
      <c r="M224" s="34"/>
      <c r="N224" s="34"/>
      <c r="O224" s="35" t="s">
        <v>15</v>
      </c>
      <c r="P224" s="35" t="s">
        <v>16</v>
      </c>
      <c r="Q224" s="1"/>
      <c r="R224" s="1"/>
      <c r="S224" s="1"/>
      <c r="T224" s="1"/>
      <c r="U224" s="1"/>
      <c r="V224" s="1"/>
      <c r="W224" s="1"/>
      <c r="X224" s="1"/>
      <c r="Y224" s="1"/>
      <c r="Z224" s="1"/>
      <c r="AA224" s="1"/>
      <c r="AB224" s="1"/>
      <c r="AC224" s="1"/>
    </row>
    <row r="225" customFormat="false" ht="15" hidden="false" customHeight="false" outlineLevel="0" collapsed="false">
      <c r="A225" s="1"/>
      <c r="B225" s="1" t="s">
        <v>18</v>
      </c>
      <c r="C225" s="7" t="n">
        <v>526</v>
      </c>
      <c r="D225" s="1" t="s">
        <v>128</v>
      </c>
      <c r="E225" s="7"/>
      <c r="F225" s="7"/>
      <c r="G225" s="30" t="n">
        <f aca="false">H219</f>
        <v>24</v>
      </c>
      <c r="H225" s="30"/>
      <c r="I225" s="1"/>
      <c r="J225" s="1" t="s">
        <v>18</v>
      </c>
      <c r="K225" s="7" t="n">
        <v>572</v>
      </c>
      <c r="L225" s="1" t="s">
        <v>20</v>
      </c>
      <c r="M225" s="7"/>
      <c r="N225" s="7"/>
      <c r="O225" s="63" t="n">
        <f aca="false">0.82*O216</f>
        <v>14.76</v>
      </c>
      <c r="P225" s="30"/>
      <c r="Q225" s="63"/>
      <c r="R225" s="1"/>
      <c r="S225" s="1"/>
      <c r="T225" s="1"/>
      <c r="U225" s="1"/>
      <c r="V225" s="1"/>
      <c r="W225" s="1"/>
      <c r="X225" s="1"/>
      <c r="Y225" s="1"/>
      <c r="Z225" s="1"/>
      <c r="AA225" s="1"/>
      <c r="AB225" s="1"/>
      <c r="AC225" s="1"/>
    </row>
    <row r="226" customFormat="false" ht="15" hidden="false" customHeight="false" outlineLevel="0" collapsed="false">
      <c r="A226" s="1"/>
      <c r="B226" s="1" t="s">
        <v>24</v>
      </c>
      <c r="C226" s="45" t="n">
        <v>572</v>
      </c>
      <c r="D226" s="1" t="s">
        <v>20</v>
      </c>
      <c r="E226" s="7"/>
      <c r="F226" s="7"/>
      <c r="G226" s="30"/>
      <c r="H226" s="64" t="n">
        <f aca="false">0.82*G225</f>
        <v>19.68</v>
      </c>
      <c r="I226" s="1"/>
      <c r="J226" s="1" t="s">
        <v>24</v>
      </c>
      <c r="K226" s="14" t="n">
        <v>470</v>
      </c>
      <c r="L226" s="37" t="s">
        <v>168</v>
      </c>
      <c r="M226" s="14"/>
      <c r="N226" s="62" t="s">
        <v>35</v>
      </c>
      <c r="O226" s="63" t="n">
        <f aca="false">0.18*O216</f>
        <v>3.24</v>
      </c>
      <c r="P226" s="47"/>
      <c r="Q226" s="1"/>
      <c r="R226" s="1"/>
      <c r="S226" s="1"/>
      <c r="T226" s="1"/>
      <c r="U226" s="1"/>
      <c r="V226" s="1"/>
      <c r="W226" s="1"/>
      <c r="X226" s="1"/>
      <c r="Y226" s="1"/>
      <c r="Z226" s="1"/>
      <c r="AA226" s="1"/>
      <c r="AB226" s="1"/>
      <c r="AC226" s="1"/>
    </row>
    <row r="227" customFormat="false" ht="15" hidden="false" customHeight="false" outlineLevel="0" collapsed="false">
      <c r="A227" s="1"/>
      <c r="B227" s="1" t="s">
        <v>24</v>
      </c>
      <c r="C227" s="7" t="n">
        <v>473</v>
      </c>
      <c r="D227" s="1" t="s">
        <v>169</v>
      </c>
      <c r="E227" s="1"/>
      <c r="F227" s="1"/>
      <c r="G227" s="1"/>
      <c r="H227" s="63" t="n">
        <f aca="false">G225-H226</f>
        <v>4.32</v>
      </c>
      <c r="I227" s="1"/>
      <c r="J227" s="1" t="s">
        <v>24</v>
      </c>
      <c r="K227" s="7" t="n">
        <v>545</v>
      </c>
      <c r="L227" s="36" t="s">
        <v>162</v>
      </c>
      <c r="M227" s="1"/>
      <c r="N227" s="1"/>
      <c r="O227" s="1"/>
      <c r="P227" s="30" t="n">
        <f aca="false">P217</f>
        <v>18</v>
      </c>
      <c r="Q227" s="1"/>
      <c r="R227" s="1"/>
      <c r="S227" s="1"/>
      <c r="T227" s="1"/>
      <c r="U227" s="1"/>
      <c r="V227" s="1"/>
      <c r="W227" s="1"/>
      <c r="X227" s="1"/>
      <c r="Y227" s="1"/>
      <c r="Z227" s="1"/>
      <c r="AA227" s="1"/>
      <c r="AB227" s="1"/>
      <c r="AC227" s="1"/>
    </row>
    <row r="228" customFormat="false" ht="15" hidden="false" customHeight="false" outlineLevel="0" collapsed="false">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row>
    <row r="229" customFormat="false" ht="15" hidden="false" customHeight="false" outlineLevel="0" collapsed="false">
      <c r="A229" s="1"/>
      <c r="B229" s="1"/>
      <c r="C229" s="1"/>
      <c r="D229" s="1"/>
      <c r="E229" s="1"/>
      <c r="F229" s="1"/>
      <c r="G229" s="1"/>
      <c r="H229" s="1"/>
      <c r="I229" s="1"/>
      <c r="J229" s="34" t="s">
        <v>165</v>
      </c>
      <c r="K229" s="34" t="s">
        <v>73</v>
      </c>
      <c r="L229" s="34" t="s">
        <v>14</v>
      </c>
      <c r="M229" s="34"/>
      <c r="N229" s="34"/>
      <c r="O229" s="35" t="s">
        <v>15</v>
      </c>
      <c r="P229" s="35" t="s">
        <v>16</v>
      </c>
      <c r="Q229" s="1"/>
      <c r="R229" s="1"/>
      <c r="S229" s="1"/>
      <c r="T229" s="1"/>
      <c r="U229" s="1"/>
      <c r="V229" s="1"/>
      <c r="W229" s="1"/>
      <c r="X229" s="1"/>
      <c r="Y229" s="1"/>
      <c r="Z229" s="1"/>
      <c r="AA229" s="1"/>
      <c r="AB229" s="1"/>
      <c r="AC229" s="1"/>
    </row>
    <row r="230" customFormat="false" ht="15" hidden="false" customHeight="true" outlineLevel="0" collapsed="false">
      <c r="A230" s="1"/>
      <c r="B230" s="65" t="s">
        <v>170</v>
      </c>
      <c r="C230" s="65"/>
      <c r="D230" s="65"/>
      <c r="E230" s="65"/>
      <c r="F230" s="65"/>
      <c r="G230" s="1"/>
      <c r="H230" s="1"/>
      <c r="I230" s="1"/>
      <c r="J230" s="1" t="s">
        <v>18</v>
      </c>
      <c r="K230" s="7" t="n">
        <v>572</v>
      </c>
      <c r="L230" s="1" t="s">
        <v>20</v>
      </c>
      <c r="M230" s="7"/>
      <c r="N230" s="7"/>
      <c r="O230" s="63" t="n">
        <f aca="false">0.82*O220</f>
        <v>4.92</v>
      </c>
      <c r="P230" s="30"/>
      <c r="Q230" s="1"/>
      <c r="R230" s="1"/>
      <c r="S230" s="1"/>
      <c r="T230" s="1"/>
      <c r="U230" s="1"/>
      <c r="V230" s="1"/>
      <c r="W230" s="1"/>
      <c r="X230" s="1"/>
      <c r="Y230" s="1"/>
      <c r="Z230" s="1"/>
      <c r="AA230" s="1"/>
      <c r="AB230" s="1"/>
      <c r="AC230" s="1"/>
    </row>
    <row r="231" customFormat="false" ht="15" hidden="false" customHeight="false" outlineLevel="0" collapsed="false">
      <c r="A231" s="1"/>
      <c r="B231" s="65"/>
      <c r="C231" s="65"/>
      <c r="D231" s="65"/>
      <c r="E231" s="65"/>
      <c r="F231" s="65"/>
      <c r="G231" s="1"/>
      <c r="H231" s="1"/>
      <c r="I231" s="1"/>
      <c r="J231" s="1" t="s">
        <v>24</v>
      </c>
      <c r="K231" s="14" t="n">
        <v>470</v>
      </c>
      <c r="L231" s="37" t="s">
        <v>168</v>
      </c>
      <c r="M231" s="14"/>
      <c r="N231" s="62" t="s">
        <v>35</v>
      </c>
      <c r="O231" s="63" t="n">
        <f aca="false">0.18*O220</f>
        <v>1.08</v>
      </c>
      <c r="P231" s="47"/>
      <c r="Q231" s="1"/>
      <c r="R231" s="1"/>
      <c r="S231" s="1"/>
      <c r="T231" s="1"/>
      <c r="U231" s="1"/>
      <c r="V231" s="1"/>
      <c r="W231" s="1"/>
      <c r="X231" s="1"/>
      <c r="Y231" s="1"/>
      <c r="Z231" s="1"/>
      <c r="AA231" s="1"/>
      <c r="AB231" s="1"/>
      <c r="AC231" s="1"/>
    </row>
    <row r="232" customFormat="false" ht="15" hidden="false" customHeight="true" outlineLevel="0" collapsed="false">
      <c r="A232" s="1"/>
      <c r="B232" s="65"/>
      <c r="C232" s="65"/>
      <c r="D232" s="65"/>
      <c r="E232" s="65"/>
      <c r="F232" s="65"/>
      <c r="G232" s="1"/>
      <c r="H232" s="1"/>
      <c r="J232" s="1" t="s">
        <v>24</v>
      </c>
      <c r="K232" s="7" t="n">
        <v>545</v>
      </c>
      <c r="L232" s="36" t="s">
        <v>162</v>
      </c>
      <c r="M232" s="1"/>
      <c r="N232" s="1"/>
      <c r="O232" s="1"/>
      <c r="P232" s="30" t="n">
        <f aca="false">O220</f>
        <v>6</v>
      </c>
      <c r="Q232" s="1"/>
      <c r="R232" s="1"/>
      <c r="S232" s="1"/>
      <c r="T232" s="1"/>
      <c r="U232" s="1"/>
      <c r="V232" s="1"/>
      <c r="W232" s="1"/>
      <c r="X232" s="1"/>
      <c r="Y232" s="1"/>
      <c r="Z232" s="1"/>
      <c r="AA232" s="1"/>
      <c r="AB232" s="1"/>
      <c r="AC232" s="1"/>
    </row>
    <row r="233" customFormat="false" ht="15" hidden="false" customHeight="false" outlineLevel="0" collapsed="false">
      <c r="A233" s="1"/>
      <c r="B233" s="65"/>
      <c r="C233" s="65"/>
      <c r="D233" s="65"/>
      <c r="E233" s="65"/>
      <c r="F233" s="65"/>
      <c r="G233" s="1"/>
      <c r="H233" s="1"/>
      <c r="I233" s="66"/>
      <c r="J233" s="66"/>
      <c r="K233" s="66"/>
      <c r="L233" s="1"/>
      <c r="M233" s="1"/>
      <c r="N233" s="1"/>
      <c r="O233" s="1"/>
      <c r="P233" s="1"/>
      <c r="Q233" s="1"/>
      <c r="R233" s="1"/>
      <c r="S233" s="1"/>
      <c r="T233" s="1"/>
      <c r="U233" s="1"/>
      <c r="V233" s="1"/>
      <c r="W233" s="1"/>
      <c r="X233" s="1"/>
      <c r="Y233" s="1"/>
      <c r="Z233" s="1"/>
      <c r="AA233" s="1"/>
      <c r="AB233" s="1"/>
      <c r="AC233" s="1"/>
    </row>
    <row r="234" customFormat="false" ht="15" hidden="false" customHeight="false" outlineLevel="0" collapsed="false">
      <c r="A234" s="1"/>
      <c r="C234" s="1"/>
      <c r="D234" s="1"/>
      <c r="E234" s="1"/>
      <c r="F234" s="1"/>
      <c r="G234" s="1"/>
      <c r="H234" s="1"/>
      <c r="I234" s="1"/>
      <c r="J234" s="66"/>
      <c r="K234" s="1"/>
      <c r="L234" s="1"/>
      <c r="M234" s="1"/>
      <c r="N234" s="1"/>
      <c r="O234" s="1"/>
      <c r="P234" s="1"/>
      <c r="Q234" s="1"/>
      <c r="R234" s="1"/>
      <c r="S234" s="1"/>
      <c r="T234" s="1"/>
      <c r="U234" s="1"/>
      <c r="V234" s="1"/>
      <c r="W234" s="1"/>
      <c r="X234" s="1"/>
      <c r="Y234" s="1"/>
      <c r="Z234" s="1"/>
      <c r="AA234" s="1"/>
      <c r="AB234" s="1"/>
      <c r="AC234" s="1"/>
    </row>
    <row r="235" customFormat="false" ht="15" hidden="false" customHeight="true" outlineLevel="0" collapsed="false">
      <c r="A235" s="1"/>
      <c r="B235" s="67" t="s">
        <v>171</v>
      </c>
      <c r="C235" s="67"/>
      <c r="D235" s="67"/>
      <c r="E235" s="67"/>
      <c r="F235" s="67"/>
      <c r="G235" s="67"/>
      <c r="H235" s="67"/>
      <c r="I235" s="67"/>
      <c r="J235" s="67"/>
      <c r="K235" s="67"/>
      <c r="L235" s="1"/>
      <c r="M235" s="1"/>
      <c r="N235" s="1"/>
      <c r="O235" s="1"/>
      <c r="P235" s="1"/>
      <c r="Q235" s="1"/>
      <c r="R235" s="1"/>
      <c r="S235" s="1"/>
      <c r="T235" s="1"/>
      <c r="U235" s="1"/>
      <c r="V235" s="1"/>
      <c r="W235" s="1"/>
      <c r="X235" s="1"/>
      <c r="Y235" s="1"/>
      <c r="Z235" s="1"/>
      <c r="AA235" s="1"/>
      <c r="AB235" s="1"/>
      <c r="AC235" s="1"/>
    </row>
    <row r="236" customFormat="false" ht="15" hidden="false" customHeight="false" outlineLevel="0" collapsed="false">
      <c r="A236" s="1"/>
      <c r="B236" s="67"/>
      <c r="C236" s="67"/>
      <c r="D236" s="67"/>
      <c r="E236" s="67"/>
      <c r="F236" s="67"/>
      <c r="G236" s="67"/>
      <c r="H236" s="67"/>
      <c r="I236" s="67"/>
      <c r="J236" s="67"/>
      <c r="K236" s="67"/>
      <c r="L236" s="1"/>
      <c r="M236" s="1"/>
      <c r="N236" s="1"/>
      <c r="O236" s="1"/>
      <c r="P236" s="1"/>
      <c r="Q236" s="1"/>
      <c r="R236" s="1"/>
      <c r="S236" s="1"/>
      <c r="T236" s="1"/>
      <c r="U236" s="1"/>
      <c r="V236" s="1"/>
      <c r="W236" s="1"/>
      <c r="X236" s="1"/>
      <c r="Y236" s="1"/>
      <c r="Z236" s="1"/>
      <c r="AA236" s="1"/>
      <c r="AB236" s="1"/>
      <c r="AC236" s="1"/>
    </row>
    <row r="237" customFormat="false" ht="15" hidden="false" customHeight="false" outlineLevel="0" collapsed="false">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row>
    <row r="238" customFormat="false" ht="15" hidden="false" customHeight="false" outlineLevel="0" collapsed="false">
      <c r="A238" s="1"/>
      <c r="B238" s="1"/>
      <c r="C238" s="1"/>
      <c r="D238" s="1"/>
      <c r="E238" s="68" t="n">
        <v>37043</v>
      </c>
      <c r="F238" s="68" t="n">
        <v>37196</v>
      </c>
      <c r="G238" s="1"/>
      <c r="H238" s="1" t="s">
        <v>123</v>
      </c>
      <c r="I238" s="1" t="s">
        <v>124</v>
      </c>
      <c r="J238" s="1"/>
      <c r="K238" s="1"/>
      <c r="L238" s="1"/>
      <c r="M238" s="1"/>
      <c r="N238" s="1"/>
      <c r="O238" s="1"/>
      <c r="P238" s="1"/>
      <c r="Q238" s="1"/>
      <c r="R238" s="1"/>
      <c r="S238" s="1"/>
      <c r="T238" s="1"/>
      <c r="U238" s="1"/>
      <c r="V238" s="1"/>
      <c r="W238" s="1"/>
      <c r="X238" s="1"/>
      <c r="Y238" s="1"/>
      <c r="Z238" s="1"/>
      <c r="AA238" s="1"/>
      <c r="AB238" s="1"/>
      <c r="AC238" s="1"/>
    </row>
    <row r="239" customFormat="false" ht="15" hidden="false" customHeight="false" outlineLevel="0" collapsed="false">
      <c r="A239" s="1"/>
      <c r="B239" s="1"/>
      <c r="C239" s="1" t="s">
        <v>117</v>
      </c>
      <c r="D239" s="1"/>
      <c r="E239" s="1" t="n">
        <v>150</v>
      </c>
      <c r="F239" s="1"/>
      <c r="G239" s="1"/>
      <c r="H239" s="1"/>
      <c r="I239" s="1" t="s">
        <v>158</v>
      </c>
      <c r="J239" s="1"/>
      <c r="K239" s="1"/>
      <c r="L239" s="1"/>
      <c r="M239" s="1"/>
      <c r="N239" s="1"/>
      <c r="O239" s="1"/>
      <c r="P239" s="1"/>
      <c r="Q239" s="1"/>
      <c r="R239" s="1"/>
      <c r="S239" s="1"/>
      <c r="T239" s="1"/>
      <c r="U239" s="1"/>
      <c r="V239" s="1"/>
      <c r="W239" s="1"/>
      <c r="X239" s="1"/>
      <c r="Y239" s="1"/>
      <c r="Z239" s="1"/>
      <c r="AA239" s="1"/>
      <c r="AB239" s="1"/>
      <c r="AC239" s="1"/>
    </row>
    <row r="240" customFormat="false" ht="15" hidden="false" customHeight="false" outlineLevel="0" collapsed="false">
      <c r="A240" s="1"/>
      <c r="B240" s="1"/>
      <c r="C240" s="1" t="s">
        <v>96</v>
      </c>
      <c r="D240" s="1"/>
      <c r="E240" s="30" t="n">
        <v>16</v>
      </c>
      <c r="F240" s="1"/>
      <c r="G240" s="1"/>
      <c r="H240" s="1"/>
      <c r="I240" s="1" t="s">
        <v>159</v>
      </c>
      <c r="J240" s="1"/>
      <c r="K240" s="1"/>
      <c r="L240" s="1"/>
      <c r="M240" s="1"/>
      <c r="N240" s="1"/>
      <c r="O240" s="1"/>
      <c r="P240" s="1"/>
      <c r="Q240" s="1"/>
      <c r="R240" s="1"/>
      <c r="S240" s="1"/>
      <c r="T240" s="1"/>
      <c r="U240" s="1"/>
      <c r="V240" s="1"/>
      <c r="W240" s="1"/>
      <c r="X240" s="1"/>
      <c r="Y240" s="1"/>
      <c r="Z240" s="1"/>
      <c r="AA240" s="1"/>
      <c r="AB240" s="1"/>
      <c r="AC240" s="1"/>
    </row>
    <row r="241" customFormat="false" ht="15" hidden="false" customHeight="false" outlineLevel="0" collapsed="false">
      <c r="A241" s="1"/>
      <c r="B241" s="1"/>
      <c r="C241" s="1" t="s">
        <v>120</v>
      </c>
      <c r="D241" s="1"/>
      <c r="E241" s="1" t="n">
        <v>65</v>
      </c>
      <c r="F241" s="1"/>
      <c r="G241" s="1"/>
      <c r="H241" s="1"/>
      <c r="I241" s="1" t="s">
        <v>125</v>
      </c>
      <c r="J241" s="1"/>
      <c r="K241" s="1"/>
      <c r="L241" s="1"/>
      <c r="M241" s="1"/>
      <c r="N241" s="1"/>
      <c r="O241" s="1"/>
      <c r="P241" s="1"/>
      <c r="Q241" s="1"/>
      <c r="R241" s="1"/>
      <c r="S241" s="1"/>
      <c r="T241" s="1"/>
      <c r="U241" s="1"/>
      <c r="V241" s="1"/>
      <c r="W241" s="1"/>
      <c r="X241" s="1"/>
      <c r="Y241" s="1"/>
      <c r="Z241" s="1"/>
      <c r="AA241" s="1"/>
      <c r="AB241" s="1"/>
      <c r="AC241" s="1"/>
    </row>
    <row r="242" customFormat="false" ht="15" hidden="false" customHeight="false" outlineLevel="0" collapsed="false">
      <c r="A242" s="1"/>
      <c r="B242" s="1"/>
      <c r="C242" s="1" t="s">
        <v>122</v>
      </c>
      <c r="D242" s="1"/>
      <c r="E242" s="1" t="n">
        <v>0</v>
      </c>
      <c r="F242" s="1"/>
      <c r="G242" s="1"/>
      <c r="H242" s="1"/>
      <c r="I242" s="1"/>
      <c r="J242" s="1"/>
      <c r="K242" s="1"/>
      <c r="L242" s="1"/>
      <c r="M242" s="1"/>
      <c r="N242" s="1"/>
      <c r="O242" s="1"/>
      <c r="P242" s="1"/>
      <c r="Q242" s="1"/>
      <c r="R242" s="1"/>
      <c r="S242" s="1"/>
      <c r="T242" s="1"/>
      <c r="U242" s="1"/>
      <c r="V242" s="1"/>
      <c r="W242" s="1"/>
      <c r="X242" s="1"/>
      <c r="Y242" s="1"/>
      <c r="Z242" s="1"/>
      <c r="AA242" s="1"/>
      <c r="AB242" s="1"/>
      <c r="AC242" s="1"/>
    </row>
    <row r="243" customFormat="false" ht="16" hidden="false" customHeight="false" outlineLevel="0" collapsed="false">
      <c r="A243" s="1"/>
      <c r="B243" s="1"/>
      <c r="C243" s="1"/>
      <c r="D243" s="10" t="s">
        <v>29</v>
      </c>
      <c r="E243" s="10" t="n">
        <f aca="false">SUM(E239:E242)</f>
        <v>231</v>
      </c>
      <c r="F243" s="10"/>
      <c r="G243" s="1"/>
      <c r="H243" s="1"/>
      <c r="I243" s="1"/>
      <c r="J243" s="1"/>
      <c r="K243" s="1"/>
      <c r="L243" s="1"/>
      <c r="M243" s="1"/>
      <c r="N243" s="1"/>
      <c r="O243" s="1"/>
      <c r="P243" s="1"/>
      <c r="Q243" s="1"/>
      <c r="R243" s="1"/>
      <c r="S243" s="1"/>
      <c r="T243" s="1"/>
      <c r="U243" s="1"/>
      <c r="V243" s="1"/>
      <c r="W243" s="1"/>
      <c r="X243" s="1"/>
      <c r="Y243" s="1"/>
      <c r="Z243" s="1"/>
      <c r="AA243" s="1"/>
      <c r="AB243" s="1"/>
      <c r="AC243" s="1"/>
    </row>
    <row r="244" customFormat="false" ht="16" hidden="false" customHeight="false" outlineLevel="0" collapsed="false">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row>
    <row r="245" customFormat="false" ht="15" hidden="false" customHeight="false" outlineLevel="0" collapsed="false">
      <c r="A245" s="1"/>
      <c r="B245" s="34" t="s">
        <v>160</v>
      </c>
      <c r="C245" s="34" t="s">
        <v>73</v>
      </c>
      <c r="D245" s="34" t="s">
        <v>14</v>
      </c>
      <c r="E245" s="34"/>
      <c r="F245" s="34"/>
      <c r="G245" s="35" t="s">
        <v>15</v>
      </c>
      <c r="H245" s="35" t="s">
        <v>16</v>
      </c>
      <c r="I245" s="1"/>
      <c r="J245" s="34" t="s">
        <v>161</v>
      </c>
      <c r="K245" s="34" t="s">
        <v>73</v>
      </c>
      <c r="L245" s="34" t="s">
        <v>14</v>
      </c>
      <c r="M245" s="34"/>
      <c r="N245" s="34"/>
      <c r="O245" s="35" t="s">
        <v>15</v>
      </c>
      <c r="P245" s="35" t="s">
        <v>16</v>
      </c>
      <c r="Q245" s="1"/>
      <c r="R245" s="1"/>
      <c r="S245" s="1"/>
      <c r="T245" s="1"/>
      <c r="U245" s="1"/>
      <c r="V245" s="1"/>
      <c r="W245" s="1"/>
      <c r="X245" s="1"/>
      <c r="Y245" s="1"/>
      <c r="Z245" s="1"/>
      <c r="AA245" s="1"/>
      <c r="AB245" s="1"/>
      <c r="AC245" s="1"/>
    </row>
    <row r="246" customFormat="false" ht="15" hidden="false" customHeight="false" outlineLevel="0" collapsed="false">
      <c r="A246" s="1"/>
      <c r="B246" s="1" t="s">
        <v>18</v>
      </c>
      <c r="C246" s="7" t="n">
        <v>113</v>
      </c>
      <c r="D246" s="1" t="s">
        <v>99</v>
      </c>
      <c r="E246" s="7"/>
      <c r="F246" s="7"/>
      <c r="G246" s="30" t="n">
        <v>40</v>
      </c>
      <c r="H246" s="30"/>
      <c r="I246" s="1"/>
      <c r="J246" s="1" t="s">
        <v>18</v>
      </c>
      <c r="K246" s="7" t="n">
        <v>545</v>
      </c>
      <c r="L246" s="36" t="s">
        <v>162</v>
      </c>
      <c r="M246" s="7"/>
      <c r="N246" s="62" t="s">
        <v>35</v>
      </c>
      <c r="O246" s="30" t="n">
        <f aca="false">0.75*H247</f>
        <v>30</v>
      </c>
      <c r="P246" s="30"/>
      <c r="Q246" s="1"/>
      <c r="R246" s="1"/>
      <c r="S246" s="1"/>
      <c r="T246" s="1"/>
      <c r="U246" s="1"/>
      <c r="V246" s="1"/>
      <c r="W246" s="1"/>
      <c r="X246" s="1"/>
      <c r="Y246" s="1"/>
      <c r="Z246" s="1"/>
      <c r="AA246" s="1"/>
      <c r="AB246" s="1"/>
      <c r="AC246" s="1"/>
    </row>
    <row r="247" customFormat="false" ht="15" hidden="false" customHeight="false" outlineLevel="0" collapsed="false">
      <c r="A247" s="1"/>
      <c r="B247" s="1" t="s">
        <v>24</v>
      </c>
      <c r="C247" s="45" t="n">
        <v>526</v>
      </c>
      <c r="D247" s="1" t="s">
        <v>128</v>
      </c>
      <c r="E247" s="7"/>
      <c r="F247" s="7"/>
      <c r="G247" s="30"/>
      <c r="H247" s="47" t="n">
        <v>40</v>
      </c>
      <c r="I247" s="1"/>
      <c r="J247" s="1" t="s">
        <v>24</v>
      </c>
      <c r="K247" s="45" t="n">
        <v>760</v>
      </c>
      <c r="L247" s="1" t="s">
        <v>163</v>
      </c>
      <c r="M247" s="7"/>
      <c r="N247" s="7"/>
      <c r="O247" s="30"/>
      <c r="P247" s="47" t="n">
        <f aca="false">O246</f>
        <v>30</v>
      </c>
      <c r="Q247" s="1"/>
      <c r="R247" s="1"/>
      <c r="S247" s="1"/>
      <c r="T247" s="1"/>
      <c r="U247" s="1"/>
      <c r="V247" s="1"/>
      <c r="W247" s="1"/>
      <c r="X247" s="1"/>
      <c r="Y247" s="1"/>
      <c r="Z247" s="1"/>
      <c r="AA247" s="1"/>
      <c r="AB247" s="1"/>
      <c r="AC247" s="1"/>
    </row>
    <row r="248" customFormat="false" ht="15" hidden="false" customHeight="false" outlineLevel="0" collapsed="false">
      <c r="A248" s="1"/>
      <c r="B248" s="1"/>
      <c r="C248" s="1"/>
      <c r="E248" s="1"/>
      <c r="F248" s="1"/>
      <c r="G248" s="1"/>
      <c r="H248" s="1"/>
      <c r="I248" s="1"/>
      <c r="J248" s="1"/>
      <c r="K248" s="7"/>
      <c r="L248" s="1"/>
      <c r="M248" s="1"/>
      <c r="N248" s="1"/>
      <c r="O248" s="1"/>
      <c r="P248" s="1"/>
      <c r="Q248" s="1"/>
      <c r="R248" s="1"/>
      <c r="S248" s="1"/>
      <c r="T248" s="1"/>
      <c r="U248" s="1"/>
      <c r="V248" s="1"/>
      <c r="W248" s="1"/>
      <c r="X248" s="1"/>
      <c r="Y248" s="1"/>
      <c r="Z248" s="1"/>
      <c r="AA248" s="1"/>
      <c r="AB248" s="1"/>
      <c r="AC248" s="1"/>
    </row>
    <row r="249" customFormat="false" ht="15" hidden="false" customHeight="false" outlineLevel="0" collapsed="false">
      <c r="A249" s="1"/>
      <c r="B249" s="1"/>
      <c r="C249" s="1"/>
      <c r="D249" s="1"/>
      <c r="E249" s="1"/>
      <c r="F249" s="1"/>
      <c r="G249" s="1"/>
      <c r="H249" s="1"/>
      <c r="I249" s="1"/>
      <c r="J249" s="34" t="s">
        <v>165</v>
      </c>
      <c r="K249" s="34" t="s">
        <v>73</v>
      </c>
      <c r="L249" s="34" t="s">
        <v>14</v>
      </c>
      <c r="M249" s="34"/>
      <c r="N249" s="34"/>
      <c r="O249" s="35" t="s">
        <v>15</v>
      </c>
      <c r="P249" s="35" t="s">
        <v>16</v>
      </c>
      <c r="Q249" s="1"/>
      <c r="R249" s="1"/>
      <c r="S249" s="1"/>
      <c r="T249" s="1"/>
      <c r="U249" s="1"/>
      <c r="V249" s="1"/>
      <c r="W249" s="1"/>
      <c r="X249" s="1"/>
      <c r="Y249" s="1"/>
      <c r="Z249" s="1"/>
      <c r="AA249" s="1"/>
      <c r="AB249" s="1"/>
      <c r="AC249" s="1"/>
    </row>
    <row r="250" customFormat="false" ht="15" hidden="false" customHeight="false" outlineLevel="0" collapsed="false">
      <c r="A250" s="1"/>
      <c r="B250" s="1"/>
      <c r="C250" s="1"/>
      <c r="D250" s="1"/>
      <c r="E250" s="1"/>
      <c r="F250" s="1"/>
      <c r="G250" s="1"/>
      <c r="H250" s="1"/>
      <c r="I250" s="1"/>
      <c r="J250" s="1" t="s">
        <v>18</v>
      </c>
      <c r="K250" s="7" t="n">
        <v>545</v>
      </c>
      <c r="L250" s="36" t="s">
        <v>162</v>
      </c>
      <c r="M250" s="7"/>
      <c r="N250" s="62" t="s">
        <v>35</v>
      </c>
      <c r="O250" s="30" t="n">
        <f aca="false">0.75*H247</f>
        <v>30</v>
      </c>
      <c r="P250" s="30"/>
      <c r="Q250" s="1"/>
      <c r="R250" s="1"/>
      <c r="S250" s="1"/>
      <c r="T250" s="1"/>
      <c r="U250" s="1"/>
      <c r="V250" s="1"/>
      <c r="W250" s="1"/>
      <c r="X250" s="1"/>
      <c r="Y250" s="1"/>
      <c r="Z250" s="1"/>
      <c r="AA250" s="1"/>
      <c r="AB250" s="1"/>
      <c r="AC250" s="1"/>
    </row>
    <row r="251" customFormat="false" ht="15" hidden="false" customHeight="false" outlineLevel="0" collapsed="false">
      <c r="A251" s="1"/>
      <c r="B251" s="1"/>
      <c r="C251" s="1"/>
      <c r="D251" s="1"/>
      <c r="E251" s="1"/>
      <c r="F251" s="1"/>
      <c r="G251" s="1"/>
      <c r="H251" s="1"/>
      <c r="I251" s="1"/>
      <c r="J251" s="1" t="s">
        <v>24</v>
      </c>
      <c r="K251" s="45" t="n">
        <v>760</v>
      </c>
      <c r="L251" s="1" t="s">
        <v>163</v>
      </c>
      <c r="M251" s="7"/>
      <c r="N251" s="7"/>
      <c r="O251" s="30"/>
      <c r="P251" s="47" t="n">
        <f aca="false">0.25*H247</f>
        <v>10</v>
      </c>
      <c r="Q251" s="1"/>
      <c r="R251" s="1"/>
      <c r="S251" s="1"/>
      <c r="T251" s="1"/>
      <c r="U251" s="1"/>
      <c r="V251" s="1"/>
      <c r="W251" s="1"/>
      <c r="X251" s="1"/>
      <c r="Y251" s="1"/>
      <c r="Z251" s="1"/>
      <c r="AA251" s="1"/>
      <c r="AB251" s="1"/>
      <c r="AC251" s="1"/>
    </row>
    <row r="252" customFormat="false" ht="15" hidden="false" customHeight="false" outlineLevel="0" collapsed="false">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row>
    <row r="253" customFormat="false" ht="15" hidden="false" customHeight="false" outlineLevel="0" collapsed="false">
      <c r="A253" s="1"/>
      <c r="B253" s="6" t="s">
        <v>166</v>
      </c>
      <c r="C253" s="1"/>
      <c r="D253" s="1"/>
      <c r="E253" s="1"/>
      <c r="F253" s="1"/>
      <c r="G253" s="1"/>
      <c r="H253" s="1"/>
      <c r="I253" s="1"/>
      <c r="J253" s="6" t="s">
        <v>167</v>
      </c>
      <c r="K253" s="1"/>
      <c r="L253" s="1"/>
      <c r="M253" s="1"/>
      <c r="N253" s="1"/>
      <c r="O253" s="1"/>
      <c r="P253" s="1"/>
      <c r="Q253" s="1"/>
      <c r="R253" s="1"/>
      <c r="S253" s="1"/>
      <c r="T253" s="1"/>
      <c r="U253" s="1"/>
      <c r="V253" s="1"/>
      <c r="W253" s="1"/>
      <c r="X253" s="1"/>
      <c r="Y253" s="1"/>
      <c r="Z253" s="1"/>
      <c r="AA253" s="1"/>
      <c r="AB253" s="1"/>
      <c r="AC253" s="1"/>
    </row>
    <row r="254" customFormat="false" ht="15" hidden="false" customHeight="false" outlineLevel="0" collapsed="false">
      <c r="A254" s="1"/>
      <c r="B254" s="34" t="s">
        <v>160</v>
      </c>
      <c r="C254" s="34" t="s">
        <v>73</v>
      </c>
      <c r="D254" s="34" t="s">
        <v>14</v>
      </c>
      <c r="E254" s="34"/>
      <c r="F254" s="34"/>
      <c r="G254" s="35" t="s">
        <v>15</v>
      </c>
      <c r="H254" s="35" t="s">
        <v>16</v>
      </c>
      <c r="I254" s="1"/>
      <c r="J254" s="34" t="s">
        <v>161</v>
      </c>
      <c r="K254" s="34" t="s">
        <v>73</v>
      </c>
      <c r="L254" s="34" t="s">
        <v>14</v>
      </c>
      <c r="M254" s="34"/>
      <c r="N254" s="34"/>
      <c r="O254" s="35" t="s">
        <v>15</v>
      </c>
      <c r="P254" s="35" t="s">
        <v>16</v>
      </c>
      <c r="Q254" s="1"/>
      <c r="R254" s="1"/>
      <c r="S254" s="1"/>
      <c r="T254" s="1"/>
      <c r="U254" s="1"/>
      <c r="V254" s="1"/>
      <c r="W254" s="1"/>
      <c r="X254" s="1"/>
      <c r="Y254" s="1"/>
      <c r="Z254" s="1"/>
      <c r="AA254" s="1"/>
      <c r="AB254" s="1"/>
      <c r="AC254" s="1"/>
    </row>
    <row r="255" customFormat="false" ht="15" hidden="false" customHeight="false" outlineLevel="0" collapsed="false">
      <c r="A255" s="1"/>
      <c r="B255" s="1" t="s">
        <v>18</v>
      </c>
      <c r="C255" s="7" t="n">
        <v>526</v>
      </c>
      <c r="D255" s="1" t="s">
        <v>128</v>
      </c>
      <c r="E255" s="7"/>
      <c r="F255" s="7" t="s">
        <v>164</v>
      </c>
      <c r="G255" s="30" t="n">
        <v>40</v>
      </c>
      <c r="H255" s="30"/>
      <c r="I255" s="1"/>
      <c r="J255" s="1" t="s">
        <v>18</v>
      </c>
      <c r="K255" s="7" t="n">
        <v>572</v>
      </c>
      <c r="L255" s="1" t="s">
        <v>20</v>
      </c>
      <c r="M255" s="7"/>
      <c r="N255" s="7"/>
      <c r="O255" s="63" t="n">
        <f aca="false">0.82*P257</f>
        <v>24.6</v>
      </c>
      <c r="P255" s="30"/>
      <c r="Q255" s="1"/>
      <c r="R255" s="1"/>
      <c r="S255" s="1"/>
      <c r="T255" s="1"/>
      <c r="U255" s="1"/>
      <c r="V255" s="1"/>
      <c r="W255" s="1"/>
      <c r="X255" s="1"/>
      <c r="Y255" s="1"/>
      <c r="Z255" s="1"/>
      <c r="AA255" s="1"/>
      <c r="AB255" s="1"/>
      <c r="AC255" s="1"/>
    </row>
    <row r="256" customFormat="false" ht="15" hidden="false" customHeight="false" outlineLevel="0" collapsed="false">
      <c r="A256" s="1"/>
      <c r="B256" s="1" t="s">
        <v>24</v>
      </c>
      <c r="C256" s="45" t="n">
        <v>572</v>
      </c>
      <c r="D256" s="1" t="s">
        <v>20</v>
      </c>
      <c r="E256" s="7"/>
      <c r="F256" s="7"/>
      <c r="G256" s="30"/>
      <c r="H256" s="64" t="n">
        <f aca="false">0.82*G255</f>
        <v>32.8</v>
      </c>
      <c r="I256" s="1"/>
      <c r="J256" s="1" t="s">
        <v>24</v>
      </c>
      <c r="K256" s="7" t="n">
        <v>470</v>
      </c>
      <c r="L256" s="69" t="s">
        <v>168</v>
      </c>
      <c r="M256" s="7"/>
      <c r="N256" s="62" t="s">
        <v>35</v>
      </c>
      <c r="O256" s="63" t="n">
        <f aca="false">0.18*P257</f>
        <v>5.4</v>
      </c>
      <c r="P256" s="47"/>
      <c r="Q256" s="1"/>
      <c r="R256" s="1"/>
      <c r="S256" s="1"/>
      <c r="T256" s="1"/>
      <c r="U256" s="1"/>
      <c r="V256" s="1"/>
      <c r="W256" s="1"/>
      <c r="X256" s="1"/>
      <c r="Y256" s="1"/>
      <c r="Z256" s="1"/>
      <c r="AA256" s="1"/>
      <c r="AB256" s="1"/>
      <c r="AC256" s="1"/>
    </row>
    <row r="257" customFormat="false" ht="15" hidden="false" customHeight="false" outlineLevel="0" collapsed="false">
      <c r="A257" s="1"/>
      <c r="B257" s="1" t="s">
        <v>24</v>
      </c>
      <c r="C257" s="7" t="n">
        <v>473</v>
      </c>
      <c r="D257" s="1" t="s">
        <v>169</v>
      </c>
      <c r="E257" s="1"/>
      <c r="F257" s="1"/>
      <c r="G257" s="1"/>
      <c r="H257" s="63" t="n">
        <f aca="false">G255-H256</f>
        <v>7.2</v>
      </c>
      <c r="I257" s="1"/>
      <c r="J257" s="1" t="s">
        <v>24</v>
      </c>
      <c r="K257" s="7" t="n">
        <v>545</v>
      </c>
      <c r="L257" s="36" t="s">
        <v>162</v>
      </c>
      <c r="M257" s="1"/>
      <c r="N257" s="1"/>
      <c r="O257" s="1"/>
      <c r="P257" s="30" t="n">
        <f aca="false">O246</f>
        <v>30</v>
      </c>
      <c r="Q257" s="1"/>
      <c r="R257" s="1"/>
      <c r="S257" s="1"/>
      <c r="T257" s="1"/>
      <c r="U257" s="1"/>
      <c r="V257" s="1"/>
      <c r="W257" s="1"/>
      <c r="X257" s="1"/>
      <c r="Y257" s="1"/>
      <c r="Z257" s="1"/>
      <c r="AA257" s="1"/>
      <c r="AB257" s="1"/>
      <c r="AC257" s="1"/>
    </row>
    <row r="258" customFormat="false" ht="15" hidden="false" customHeight="false" outlineLevel="0" collapsed="false">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row>
    <row r="259" customFormat="false" ht="15" hidden="false" customHeight="false" outlineLevel="0" collapsed="false">
      <c r="A259" s="1"/>
      <c r="B259" s="1"/>
      <c r="C259" s="1"/>
      <c r="D259" s="1"/>
      <c r="E259" s="1"/>
      <c r="F259" s="1"/>
      <c r="G259" s="1"/>
      <c r="H259" s="1"/>
      <c r="I259" s="1"/>
      <c r="J259" s="34" t="s">
        <v>165</v>
      </c>
      <c r="K259" s="34" t="s">
        <v>73</v>
      </c>
      <c r="L259" s="34" t="s">
        <v>14</v>
      </c>
      <c r="M259" s="34"/>
      <c r="N259" s="34"/>
      <c r="O259" s="35" t="s">
        <v>15</v>
      </c>
      <c r="P259" s="35" t="s">
        <v>16</v>
      </c>
      <c r="Q259" s="1"/>
      <c r="R259" s="1"/>
      <c r="S259" s="1"/>
      <c r="T259" s="1"/>
      <c r="U259" s="1"/>
      <c r="V259" s="1"/>
      <c r="W259" s="1"/>
      <c r="X259" s="1"/>
      <c r="Y259" s="1"/>
      <c r="Z259" s="1"/>
      <c r="AA259" s="1"/>
      <c r="AB259" s="1"/>
      <c r="AC259" s="1"/>
    </row>
    <row r="260" customFormat="false" ht="15" hidden="false" customHeight="false" outlineLevel="0" collapsed="false">
      <c r="A260" s="1"/>
      <c r="B260" s="1"/>
      <c r="C260" s="1"/>
      <c r="D260" s="1"/>
      <c r="E260" s="1"/>
      <c r="F260" s="1"/>
      <c r="G260" s="1"/>
      <c r="H260" s="1"/>
      <c r="I260" s="1"/>
      <c r="J260" s="1" t="s">
        <v>18</v>
      </c>
      <c r="K260" s="7" t="n">
        <v>572</v>
      </c>
      <c r="L260" s="1" t="s">
        <v>20</v>
      </c>
      <c r="M260" s="7"/>
      <c r="N260" s="7"/>
      <c r="O260" s="63" t="n">
        <f aca="false">0.82*P262</f>
        <v>8.2</v>
      </c>
      <c r="P260" s="30"/>
      <c r="Q260" s="1"/>
      <c r="R260" s="1"/>
      <c r="S260" s="1"/>
      <c r="T260" s="1"/>
      <c r="U260" s="1"/>
      <c r="V260" s="1"/>
      <c r="W260" s="1"/>
      <c r="X260" s="1"/>
      <c r="Y260" s="1"/>
      <c r="Z260" s="1"/>
      <c r="AA260" s="1"/>
      <c r="AB260" s="1"/>
      <c r="AC260" s="1"/>
    </row>
    <row r="261" customFormat="false" ht="15" hidden="false" customHeight="false" outlineLevel="0" collapsed="false">
      <c r="A261" s="1"/>
      <c r="B261" s="1"/>
      <c r="C261" s="1"/>
      <c r="D261" s="1"/>
      <c r="E261" s="1"/>
      <c r="F261" s="1"/>
      <c r="G261" s="1"/>
      <c r="H261" s="1"/>
      <c r="I261" s="1"/>
      <c r="J261" s="1" t="s">
        <v>24</v>
      </c>
      <c r="K261" s="7" t="n">
        <v>470</v>
      </c>
      <c r="L261" s="1" t="s">
        <v>168</v>
      </c>
      <c r="M261" s="7"/>
      <c r="N261" s="62" t="s">
        <v>35</v>
      </c>
      <c r="O261" s="63" t="n">
        <f aca="false">0.18*P262</f>
        <v>1.8</v>
      </c>
      <c r="P261" s="47"/>
      <c r="Q261" s="1"/>
      <c r="R261" s="1"/>
      <c r="S261" s="1"/>
      <c r="T261" s="1"/>
      <c r="U261" s="1"/>
      <c r="V261" s="1"/>
      <c r="W261" s="1"/>
      <c r="X261" s="1"/>
      <c r="Y261" s="1"/>
      <c r="Z261" s="1"/>
      <c r="AA261" s="1"/>
      <c r="AB261" s="1"/>
      <c r="AC261" s="1"/>
    </row>
    <row r="262" customFormat="false" ht="15" hidden="false" customHeight="false" outlineLevel="0" collapsed="false">
      <c r="A262" s="1"/>
      <c r="B262" s="1"/>
      <c r="C262" s="1"/>
      <c r="D262" s="1"/>
      <c r="E262" s="1"/>
      <c r="F262" s="1"/>
      <c r="G262" s="1"/>
      <c r="H262" s="1"/>
      <c r="I262" s="1"/>
      <c r="J262" s="1" t="s">
        <v>24</v>
      </c>
      <c r="K262" s="7" t="n">
        <v>545</v>
      </c>
      <c r="L262" s="36" t="s">
        <v>162</v>
      </c>
      <c r="M262" s="1"/>
      <c r="N262" s="1"/>
      <c r="O262" s="1"/>
      <c r="P262" s="30" t="n">
        <f aca="false">P251</f>
        <v>10</v>
      </c>
      <c r="Q262" s="1"/>
      <c r="R262" s="1"/>
      <c r="S262" s="1"/>
      <c r="T262" s="1"/>
      <c r="U262" s="1"/>
      <c r="V262" s="1"/>
      <c r="W262" s="1"/>
      <c r="X262" s="1"/>
      <c r="Y262" s="1"/>
      <c r="Z262" s="1"/>
      <c r="AA262" s="1"/>
      <c r="AB262" s="1"/>
      <c r="AC262" s="1"/>
    </row>
    <row r="263" customFormat="false" ht="15" hidden="false" customHeight="false" outlineLevel="0" collapsed="false">
      <c r="A263" s="1"/>
      <c r="B263" s="1"/>
      <c r="C263" s="1"/>
      <c r="D263" s="1"/>
      <c r="E263" s="1"/>
      <c r="F263" s="1"/>
      <c r="G263" s="1"/>
      <c r="H263" s="1"/>
      <c r="I263" s="1"/>
      <c r="J263" s="66"/>
      <c r="K263" s="66"/>
      <c r="L263" s="1"/>
      <c r="M263" s="1"/>
      <c r="N263" s="1"/>
      <c r="O263" s="1"/>
      <c r="P263" s="1"/>
      <c r="Q263" s="1"/>
      <c r="R263" s="1"/>
      <c r="S263" s="1"/>
      <c r="T263" s="1"/>
      <c r="U263" s="1"/>
      <c r="V263" s="1"/>
      <c r="W263" s="1"/>
      <c r="X263" s="1"/>
      <c r="Y263" s="1"/>
      <c r="Z263" s="1"/>
      <c r="AA263" s="1"/>
      <c r="AB263" s="1"/>
      <c r="AC263" s="1"/>
    </row>
    <row r="264" customFormat="false" ht="15" hidden="false" customHeight="false" outlineLevel="0" collapsed="false">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row>
    <row r="265" customFormat="false" ht="15" hidden="false" customHeight="false" outlineLevel="0" collapsed="false">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row>
    <row r="266" customFormat="false" ht="15" hidden="false" customHeight="true" outlineLevel="0" collapsed="false">
      <c r="A266" s="1"/>
      <c r="B266" s="67" t="s">
        <v>172</v>
      </c>
      <c r="C266" s="67"/>
      <c r="D266" s="67"/>
      <c r="E266" s="67"/>
      <c r="F266" s="67"/>
      <c r="G266" s="67"/>
      <c r="H266" s="67"/>
      <c r="I266" s="67"/>
      <c r="J266" s="67"/>
      <c r="K266" s="67"/>
      <c r="L266" s="1"/>
      <c r="M266" s="1"/>
      <c r="N266" s="1"/>
      <c r="O266" s="1"/>
      <c r="P266" s="1"/>
      <c r="Q266" s="1"/>
      <c r="R266" s="1"/>
      <c r="S266" s="1"/>
      <c r="T266" s="1"/>
      <c r="U266" s="1"/>
      <c r="V266" s="1"/>
      <c r="W266" s="1"/>
      <c r="X266" s="1"/>
      <c r="Y266" s="1"/>
      <c r="Z266" s="1"/>
      <c r="AA266" s="1"/>
      <c r="AB266" s="1"/>
      <c r="AC266" s="1"/>
    </row>
    <row r="267" customFormat="false" ht="15" hidden="false" customHeight="false" outlineLevel="0" collapsed="false">
      <c r="A267" s="1"/>
      <c r="B267" s="67"/>
      <c r="C267" s="67"/>
      <c r="D267" s="67"/>
      <c r="E267" s="67"/>
      <c r="F267" s="67"/>
      <c r="G267" s="67"/>
      <c r="H267" s="67"/>
      <c r="I267" s="67"/>
      <c r="J267" s="67"/>
      <c r="K267" s="67"/>
      <c r="L267" s="1"/>
      <c r="M267" s="1"/>
      <c r="N267" s="1"/>
      <c r="O267" s="1"/>
      <c r="P267" s="1"/>
      <c r="Q267" s="1"/>
      <c r="R267" s="1"/>
      <c r="S267" s="1"/>
      <c r="T267" s="1"/>
      <c r="U267" s="1"/>
      <c r="V267" s="1"/>
      <c r="W267" s="1"/>
      <c r="X267" s="1"/>
      <c r="Y267" s="1"/>
      <c r="Z267" s="1"/>
      <c r="AA267" s="1"/>
      <c r="AB267" s="1"/>
      <c r="AC267" s="1"/>
    </row>
    <row r="268" customFormat="false" ht="15" hidden="false" customHeight="false" outlineLevel="0" collapsed="false">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row>
    <row r="269" customFormat="false" ht="15" hidden="false" customHeight="false" outlineLevel="0" collapsed="false">
      <c r="A269" s="1"/>
      <c r="B269" s="1"/>
      <c r="C269" s="1"/>
      <c r="D269" s="1"/>
      <c r="E269" s="68" t="n">
        <v>37043</v>
      </c>
      <c r="F269" s="68" t="n">
        <v>37196</v>
      </c>
      <c r="G269" s="1"/>
      <c r="H269" s="1" t="s">
        <v>123</v>
      </c>
      <c r="I269" s="1" t="s">
        <v>124</v>
      </c>
      <c r="J269" s="1"/>
      <c r="K269" s="1"/>
      <c r="L269" s="1"/>
      <c r="M269" s="1"/>
      <c r="N269" s="1"/>
      <c r="O269" s="1"/>
      <c r="P269" s="1"/>
      <c r="Q269" s="1"/>
      <c r="R269" s="1"/>
      <c r="S269" s="1"/>
      <c r="T269" s="1"/>
      <c r="U269" s="1"/>
      <c r="V269" s="1"/>
      <c r="W269" s="1"/>
      <c r="X269" s="1"/>
      <c r="Y269" s="1"/>
      <c r="Z269" s="1"/>
      <c r="AA269" s="1"/>
      <c r="AB269" s="1"/>
      <c r="AC269" s="1"/>
    </row>
    <row r="270" customFormat="false" ht="15" hidden="false" customHeight="false" outlineLevel="0" collapsed="false">
      <c r="A270" s="1"/>
      <c r="B270" s="1"/>
      <c r="C270" s="1" t="s">
        <v>117</v>
      </c>
      <c r="D270" s="1"/>
      <c r="E270" s="1" t="n">
        <v>100</v>
      </c>
      <c r="F270" s="1" t="n">
        <v>100</v>
      </c>
      <c r="G270" s="1"/>
      <c r="H270" s="1"/>
      <c r="I270" s="1" t="s">
        <v>158</v>
      </c>
      <c r="J270" s="1"/>
      <c r="K270" s="1"/>
      <c r="L270" s="1"/>
      <c r="M270" s="1"/>
      <c r="N270" s="1"/>
      <c r="O270" s="1"/>
      <c r="P270" s="1"/>
      <c r="Q270" s="1"/>
      <c r="R270" s="1"/>
      <c r="S270" s="1"/>
      <c r="T270" s="1"/>
      <c r="U270" s="1"/>
      <c r="V270" s="1"/>
      <c r="W270" s="1"/>
      <c r="X270" s="1"/>
      <c r="Y270" s="1"/>
      <c r="Z270" s="1"/>
      <c r="AA270" s="1"/>
      <c r="AB270" s="1"/>
      <c r="AC270" s="1"/>
    </row>
    <row r="271" customFormat="false" ht="15" hidden="false" customHeight="false" outlineLevel="0" collapsed="false">
      <c r="A271" s="1"/>
      <c r="B271" s="1"/>
      <c r="C271" s="1" t="s">
        <v>96</v>
      </c>
      <c r="D271" s="1"/>
      <c r="E271" s="30" t="n">
        <v>20</v>
      </c>
      <c r="F271" s="1" t="n">
        <v>20</v>
      </c>
      <c r="G271" s="1"/>
      <c r="H271" s="1"/>
      <c r="I271" s="1" t="s">
        <v>159</v>
      </c>
      <c r="J271" s="1"/>
      <c r="K271" s="1"/>
      <c r="L271" s="1"/>
      <c r="M271" s="1"/>
      <c r="N271" s="1"/>
      <c r="O271" s="1"/>
      <c r="P271" s="1"/>
      <c r="Q271" s="1"/>
      <c r="R271" s="1"/>
      <c r="S271" s="1"/>
      <c r="T271" s="1"/>
      <c r="U271" s="1"/>
      <c r="V271" s="1"/>
      <c r="W271" s="1"/>
      <c r="X271" s="1"/>
      <c r="Y271" s="1"/>
      <c r="Z271" s="1"/>
      <c r="AA271" s="1"/>
      <c r="AB271" s="1"/>
      <c r="AC271" s="1"/>
    </row>
    <row r="272" customFormat="false" ht="15" hidden="false" customHeight="false" outlineLevel="0" collapsed="false">
      <c r="A272" s="1"/>
      <c r="B272" s="1"/>
      <c r="C272" s="1" t="s">
        <v>120</v>
      </c>
      <c r="D272" s="1"/>
      <c r="E272" s="1" t="n">
        <v>4450</v>
      </c>
      <c r="F272" s="1" t="n">
        <f aca="false">E272-2000</f>
        <v>2450</v>
      </c>
      <c r="G272" s="1"/>
      <c r="H272" s="1"/>
      <c r="I272" s="1" t="s">
        <v>125</v>
      </c>
      <c r="J272" s="1"/>
      <c r="K272" s="1"/>
      <c r="L272" s="1"/>
      <c r="M272" s="1"/>
      <c r="N272" s="1"/>
      <c r="O272" s="1"/>
      <c r="P272" s="1"/>
      <c r="Q272" s="1"/>
      <c r="R272" s="1"/>
      <c r="S272" s="1"/>
      <c r="T272" s="1"/>
      <c r="U272" s="1"/>
      <c r="V272" s="1"/>
      <c r="W272" s="1"/>
      <c r="X272" s="1"/>
      <c r="Y272" s="1"/>
      <c r="Z272" s="1"/>
      <c r="AA272" s="1"/>
      <c r="AB272" s="1"/>
      <c r="AC272" s="1"/>
    </row>
    <row r="273" customFormat="false" ht="15" hidden="false" customHeight="false" outlineLevel="0" collapsed="false">
      <c r="A273" s="1"/>
      <c r="B273" s="1"/>
      <c r="C273" s="1" t="s">
        <v>122</v>
      </c>
      <c r="D273" s="1"/>
      <c r="E273" s="1" t="n">
        <v>0</v>
      </c>
      <c r="F273" s="1" t="n">
        <v>0</v>
      </c>
      <c r="G273" s="1"/>
      <c r="H273" s="1"/>
      <c r="I273" s="1"/>
      <c r="J273" s="1"/>
      <c r="K273" s="1"/>
      <c r="L273" s="1"/>
      <c r="M273" s="1"/>
      <c r="N273" s="1"/>
      <c r="O273" s="1"/>
      <c r="P273" s="1"/>
      <c r="Q273" s="1"/>
      <c r="R273" s="1"/>
      <c r="S273" s="1"/>
      <c r="T273" s="1"/>
      <c r="U273" s="1"/>
      <c r="V273" s="1"/>
      <c r="W273" s="1"/>
      <c r="X273" s="1"/>
      <c r="Y273" s="1"/>
      <c r="Z273" s="1"/>
      <c r="AA273" s="1"/>
      <c r="AB273" s="1"/>
      <c r="AC273" s="1"/>
    </row>
    <row r="274" customFormat="false" ht="16" hidden="false" customHeight="false" outlineLevel="0" collapsed="false">
      <c r="A274" s="1"/>
      <c r="B274" s="1"/>
      <c r="C274" s="1"/>
      <c r="D274" s="10" t="s">
        <v>29</v>
      </c>
      <c r="E274" s="10" t="n">
        <f aca="false">SUM(E270:E273)</f>
        <v>4570</v>
      </c>
      <c r="F274" s="10" t="n">
        <f aca="false">SUM(F270:F273)</f>
        <v>2570</v>
      </c>
      <c r="G274" s="1"/>
      <c r="H274" s="1"/>
      <c r="I274" s="1"/>
      <c r="J274" s="1"/>
      <c r="K274" s="1"/>
      <c r="L274" s="1"/>
      <c r="M274" s="1"/>
      <c r="N274" s="1"/>
      <c r="O274" s="1"/>
      <c r="P274" s="1"/>
      <c r="Q274" s="1"/>
      <c r="R274" s="1"/>
      <c r="S274" s="1"/>
      <c r="T274" s="1"/>
      <c r="U274" s="1"/>
      <c r="V274" s="1"/>
      <c r="W274" s="1"/>
      <c r="X274" s="1"/>
      <c r="Y274" s="1"/>
      <c r="Z274" s="1"/>
      <c r="AA274" s="1"/>
      <c r="AB274" s="1"/>
      <c r="AC274" s="1"/>
    </row>
    <row r="275" customFormat="false" ht="16" hidden="false" customHeight="false" outlineLevel="0" collapsed="false">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row>
    <row r="276" customFormat="false" ht="15" hidden="false" customHeight="false" outlineLevel="0" collapsed="false">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row>
    <row r="277" customFormat="false" ht="15" hidden="false" customHeight="false" outlineLevel="0" collapsed="false">
      <c r="A277" s="1"/>
      <c r="B277" s="34" t="s">
        <v>160</v>
      </c>
      <c r="C277" s="34" t="s">
        <v>73</v>
      </c>
      <c r="D277" s="34" t="s">
        <v>14</v>
      </c>
      <c r="E277" s="34"/>
      <c r="F277" s="34"/>
      <c r="G277" s="35" t="s">
        <v>15</v>
      </c>
      <c r="H277" s="35" t="s">
        <v>16</v>
      </c>
      <c r="I277" s="1"/>
      <c r="J277" s="34" t="s">
        <v>161</v>
      </c>
      <c r="K277" s="34" t="s">
        <v>73</v>
      </c>
      <c r="L277" s="34" t="s">
        <v>14</v>
      </c>
      <c r="M277" s="34"/>
      <c r="N277" s="34"/>
      <c r="O277" s="35" t="s">
        <v>15</v>
      </c>
      <c r="P277" s="35" t="s">
        <v>16</v>
      </c>
      <c r="Q277" s="1"/>
      <c r="R277" s="1"/>
      <c r="S277" s="1"/>
      <c r="T277" s="1"/>
      <c r="U277" s="1"/>
      <c r="V277" s="1"/>
      <c r="W277" s="1"/>
      <c r="X277" s="1"/>
      <c r="Y277" s="1"/>
      <c r="Z277" s="1"/>
      <c r="AA277" s="1"/>
      <c r="AB277" s="1"/>
      <c r="AC277" s="1"/>
    </row>
    <row r="278" customFormat="false" ht="15" hidden="false" customHeight="false" outlineLevel="0" collapsed="false">
      <c r="A278" s="1"/>
      <c r="B278" s="1" t="s">
        <v>18</v>
      </c>
      <c r="C278" s="7" t="n">
        <v>113</v>
      </c>
      <c r="D278" s="1" t="s">
        <v>99</v>
      </c>
      <c r="E278" s="7"/>
      <c r="F278" s="7"/>
      <c r="G278" s="30" t="n">
        <v>2000</v>
      </c>
      <c r="H278" s="30"/>
      <c r="I278" s="1"/>
      <c r="J278" s="1" t="s">
        <v>18</v>
      </c>
      <c r="K278" s="7" t="n">
        <v>545</v>
      </c>
      <c r="L278" s="36" t="s">
        <v>162</v>
      </c>
      <c r="M278" s="7"/>
      <c r="N278" s="62" t="s">
        <v>35</v>
      </c>
      <c r="O278" s="30" t="n">
        <f aca="false">0.75*H279</f>
        <v>1500</v>
      </c>
      <c r="P278" s="30"/>
      <c r="Q278" s="1"/>
      <c r="R278" s="1"/>
      <c r="S278" s="1"/>
      <c r="T278" s="1"/>
      <c r="U278" s="1"/>
      <c r="V278" s="1"/>
      <c r="W278" s="1"/>
      <c r="X278" s="1"/>
      <c r="Y278" s="1"/>
      <c r="Z278" s="1"/>
      <c r="AA278" s="1"/>
      <c r="AB278" s="1"/>
      <c r="AC278" s="1"/>
    </row>
    <row r="279" customFormat="false" ht="15" hidden="false" customHeight="false" outlineLevel="0" collapsed="false">
      <c r="A279" s="1"/>
      <c r="B279" s="1" t="s">
        <v>24</v>
      </c>
      <c r="C279" s="45" t="n">
        <v>526</v>
      </c>
      <c r="D279" s="1" t="s">
        <v>128</v>
      </c>
      <c r="E279" s="7"/>
      <c r="F279" s="7"/>
      <c r="G279" s="30"/>
      <c r="H279" s="47" t="n">
        <v>2000</v>
      </c>
      <c r="I279" s="1"/>
      <c r="J279" s="1" t="s">
        <v>24</v>
      </c>
      <c r="K279" s="45" t="n">
        <v>760</v>
      </c>
      <c r="L279" s="1" t="s">
        <v>163</v>
      </c>
      <c r="M279" s="7"/>
      <c r="N279" s="7"/>
      <c r="O279" s="30"/>
      <c r="P279" s="47" t="n">
        <f aca="false">O278</f>
        <v>1500</v>
      </c>
      <c r="Q279" s="1"/>
      <c r="R279" s="1"/>
      <c r="S279" s="1"/>
      <c r="T279" s="1"/>
      <c r="U279" s="1"/>
      <c r="V279" s="1"/>
      <c r="W279" s="1"/>
      <c r="X279" s="1"/>
      <c r="Y279" s="1"/>
      <c r="Z279" s="1"/>
      <c r="AA279" s="1"/>
      <c r="AB279" s="1"/>
      <c r="AC279" s="1"/>
    </row>
    <row r="280" customFormat="false" ht="15" hidden="false" customHeight="false" outlineLevel="0" collapsed="false">
      <c r="A280" s="1"/>
      <c r="B280" s="1"/>
      <c r="C280" s="1"/>
      <c r="E280" s="1"/>
      <c r="F280" s="1"/>
      <c r="G280" s="1"/>
      <c r="H280" s="1"/>
      <c r="I280" s="1"/>
      <c r="J280" s="1"/>
      <c r="K280" s="7"/>
      <c r="L280" s="1"/>
      <c r="M280" s="1"/>
      <c r="N280" s="1"/>
      <c r="O280" s="1"/>
      <c r="P280" s="1"/>
      <c r="Q280" s="1"/>
      <c r="R280" s="1"/>
      <c r="S280" s="1"/>
      <c r="T280" s="1"/>
      <c r="U280" s="1"/>
      <c r="V280" s="1"/>
      <c r="W280" s="1"/>
      <c r="X280" s="1"/>
      <c r="Y280" s="1"/>
      <c r="Z280" s="1"/>
      <c r="AA280" s="1"/>
      <c r="AB280" s="1"/>
      <c r="AC280" s="1"/>
    </row>
    <row r="281" customFormat="false" ht="15" hidden="false" customHeight="false" outlineLevel="0" collapsed="false">
      <c r="A281" s="1"/>
      <c r="B281" s="1"/>
      <c r="C281" s="1"/>
      <c r="D281" s="1"/>
      <c r="E281" s="1"/>
      <c r="F281" s="1"/>
      <c r="G281" s="1"/>
      <c r="H281" s="1"/>
      <c r="I281" s="1"/>
      <c r="J281" s="34" t="s">
        <v>165</v>
      </c>
      <c r="K281" s="34" t="s">
        <v>73</v>
      </c>
      <c r="L281" s="34" t="s">
        <v>14</v>
      </c>
      <c r="M281" s="34"/>
      <c r="N281" s="34"/>
      <c r="O281" s="35" t="s">
        <v>15</v>
      </c>
      <c r="P281" s="35" t="s">
        <v>16</v>
      </c>
      <c r="Q281" s="1"/>
      <c r="R281" s="1"/>
      <c r="S281" s="1"/>
      <c r="T281" s="1"/>
      <c r="U281" s="1"/>
      <c r="V281" s="1"/>
      <c r="W281" s="1"/>
      <c r="X281" s="1"/>
      <c r="Y281" s="1"/>
      <c r="Z281" s="1"/>
      <c r="AA281" s="1"/>
      <c r="AB281" s="1"/>
      <c r="AC281" s="1"/>
    </row>
    <row r="282" customFormat="false" ht="15" hidden="false" customHeight="false" outlineLevel="0" collapsed="false">
      <c r="A282" s="1"/>
      <c r="B282" s="1"/>
      <c r="C282" s="1"/>
      <c r="D282" s="1"/>
      <c r="E282" s="1"/>
      <c r="F282" s="1"/>
      <c r="G282" s="1"/>
      <c r="H282" s="1"/>
      <c r="I282" s="1"/>
      <c r="J282" s="1" t="s">
        <v>18</v>
      </c>
      <c r="K282" s="7" t="n">
        <v>545</v>
      </c>
      <c r="L282" s="36" t="s">
        <v>162</v>
      </c>
      <c r="M282" s="7"/>
      <c r="N282" s="62" t="s">
        <v>35</v>
      </c>
      <c r="O282" s="30" t="n">
        <f aca="false">0.25*H279</f>
        <v>500</v>
      </c>
      <c r="P282" s="30"/>
      <c r="Q282" s="1"/>
      <c r="R282" s="1"/>
      <c r="S282" s="1"/>
      <c r="T282" s="1"/>
      <c r="U282" s="1"/>
      <c r="V282" s="1"/>
      <c r="W282" s="1"/>
      <c r="X282" s="1"/>
      <c r="Y282" s="1"/>
      <c r="Z282" s="1"/>
      <c r="AA282" s="1"/>
      <c r="AB282" s="1"/>
      <c r="AC282" s="1"/>
    </row>
    <row r="283" customFormat="false" ht="15" hidden="false" customHeight="false" outlineLevel="0" collapsed="false">
      <c r="A283" s="1"/>
      <c r="B283" s="1"/>
      <c r="C283" s="1"/>
      <c r="D283" s="1"/>
      <c r="E283" s="1"/>
      <c r="F283" s="1"/>
      <c r="G283" s="1"/>
      <c r="H283" s="1"/>
      <c r="I283" s="1"/>
      <c r="J283" s="1" t="s">
        <v>24</v>
      </c>
      <c r="K283" s="45" t="n">
        <v>760</v>
      </c>
      <c r="L283" s="1" t="s">
        <v>163</v>
      </c>
      <c r="M283" s="7"/>
      <c r="N283" s="7"/>
      <c r="O283" s="30"/>
      <c r="P283" s="47" t="n">
        <f aca="false">0.25*H279</f>
        <v>500</v>
      </c>
      <c r="Q283" s="1"/>
      <c r="R283" s="1"/>
      <c r="S283" s="1"/>
      <c r="T283" s="1"/>
      <c r="U283" s="1"/>
      <c r="V283" s="1"/>
      <c r="W283" s="1"/>
      <c r="X283" s="1"/>
      <c r="Y283" s="1"/>
      <c r="Z283" s="1"/>
      <c r="AA283" s="1"/>
      <c r="AB283" s="1"/>
      <c r="AC283" s="1"/>
    </row>
    <row r="284" customFormat="false" ht="15" hidden="false" customHeight="false" outlineLevel="0" collapsed="false">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row>
    <row r="285" customFormat="false" ht="15" hidden="false" customHeight="false" outlineLevel="0" collapsed="false">
      <c r="A285" s="1"/>
      <c r="B285" s="6" t="s">
        <v>166</v>
      </c>
      <c r="C285" s="1"/>
      <c r="D285" s="1"/>
      <c r="E285" s="1"/>
      <c r="F285" s="1"/>
      <c r="G285" s="1"/>
      <c r="H285" s="1"/>
      <c r="I285" s="1"/>
      <c r="J285" s="6" t="s">
        <v>167</v>
      </c>
      <c r="K285" s="1"/>
      <c r="L285" s="1"/>
      <c r="M285" s="1"/>
      <c r="N285" s="1"/>
      <c r="O285" s="1"/>
      <c r="P285" s="1"/>
      <c r="Q285" s="1"/>
      <c r="R285" s="1"/>
      <c r="S285" s="1"/>
      <c r="T285" s="1"/>
      <c r="U285" s="1"/>
      <c r="V285" s="1"/>
      <c r="W285" s="1"/>
      <c r="X285" s="1"/>
      <c r="Y285" s="1"/>
      <c r="Z285" s="1"/>
      <c r="AA285" s="1"/>
      <c r="AB285" s="1"/>
      <c r="AC285" s="1"/>
    </row>
    <row r="286" customFormat="false" ht="15" hidden="false" customHeight="false" outlineLevel="0" collapsed="false">
      <c r="A286" s="1"/>
      <c r="B286" s="34" t="s">
        <v>160</v>
      </c>
      <c r="C286" s="34" t="s">
        <v>73</v>
      </c>
      <c r="D286" s="34" t="s">
        <v>14</v>
      </c>
      <c r="E286" s="34"/>
      <c r="F286" s="34"/>
      <c r="G286" s="35" t="s">
        <v>15</v>
      </c>
      <c r="H286" s="35" t="s">
        <v>16</v>
      </c>
      <c r="I286" s="1"/>
      <c r="J286" s="34" t="s">
        <v>161</v>
      </c>
      <c r="K286" s="34" t="s">
        <v>73</v>
      </c>
      <c r="L286" s="34" t="s">
        <v>14</v>
      </c>
      <c r="M286" s="34"/>
      <c r="N286" s="34"/>
      <c r="O286" s="35" t="s">
        <v>15</v>
      </c>
      <c r="P286" s="35" t="s">
        <v>16</v>
      </c>
      <c r="Q286" s="1"/>
      <c r="R286" s="1"/>
      <c r="S286" s="1"/>
      <c r="T286" s="1"/>
      <c r="U286" s="1"/>
      <c r="V286" s="1"/>
      <c r="W286" s="1"/>
      <c r="X286" s="1"/>
      <c r="Y286" s="1"/>
      <c r="Z286" s="1"/>
      <c r="AA286" s="1"/>
      <c r="AB286" s="1"/>
      <c r="AC286" s="1"/>
    </row>
    <row r="287" customFormat="false" ht="15" hidden="false" customHeight="false" outlineLevel="0" collapsed="false">
      <c r="A287" s="1"/>
      <c r="B287" s="1" t="s">
        <v>18</v>
      </c>
      <c r="C287" s="7" t="n">
        <v>526</v>
      </c>
      <c r="D287" s="1" t="s">
        <v>128</v>
      </c>
      <c r="E287" s="7"/>
      <c r="F287" s="7" t="s">
        <v>164</v>
      </c>
      <c r="G287" s="30" t="n">
        <v>2000</v>
      </c>
      <c r="H287" s="30"/>
      <c r="I287" s="1"/>
      <c r="J287" s="1" t="s">
        <v>18</v>
      </c>
      <c r="K287" s="7" t="n">
        <v>572</v>
      </c>
      <c r="L287" s="1" t="s">
        <v>20</v>
      </c>
      <c r="M287" s="7"/>
      <c r="N287" s="7"/>
      <c r="O287" s="63" t="n">
        <f aca="false">0.82*P289</f>
        <v>1230</v>
      </c>
      <c r="P287" s="30"/>
      <c r="Q287" s="1"/>
      <c r="R287" s="1"/>
      <c r="S287" s="1"/>
      <c r="T287" s="1"/>
      <c r="U287" s="1"/>
      <c r="V287" s="1"/>
      <c r="W287" s="1"/>
      <c r="X287" s="1"/>
      <c r="Y287" s="1"/>
      <c r="Z287" s="1"/>
      <c r="AA287" s="1"/>
      <c r="AB287" s="1"/>
      <c r="AC287" s="1"/>
    </row>
    <row r="288" customFormat="false" ht="15" hidden="false" customHeight="false" outlineLevel="0" collapsed="false">
      <c r="A288" s="1"/>
      <c r="B288" s="1" t="s">
        <v>24</v>
      </c>
      <c r="C288" s="45" t="n">
        <v>572</v>
      </c>
      <c r="D288" s="1" t="s">
        <v>20</v>
      </c>
      <c r="E288" s="7"/>
      <c r="F288" s="7"/>
      <c r="G288" s="30"/>
      <c r="H288" s="47" t="n">
        <f aca="false">0.82*G287</f>
        <v>1640</v>
      </c>
      <c r="I288" s="1"/>
      <c r="J288" s="1" t="s">
        <v>24</v>
      </c>
      <c r="K288" s="7" t="n">
        <v>470</v>
      </c>
      <c r="L288" s="69" t="s">
        <v>168</v>
      </c>
      <c r="M288" s="7"/>
      <c r="N288" s="62" t="s">
        <v>35</v>
      </c>
      <c r="O288" s="63" t="n">
        <f aca="false">0.18*P289</f>
        <v>270</v>
      </c>
      <c r="P288" s="47"/>
      <c r="Q288" s="1"/>
      <c r="R288" s="1"/>
      <c r="S288" s="1"/>
      <c r="T288" s="1"/>
      <c r="U288" s="1"/>
      <c r="V288" s="1"/>
      <c r="W288" s="1"/>
      <c r="X288" s="1"/>
      <c r="Y288" s="1"/>
      <c r="Z288" s="1"/>
      <c r="AA288" s="1"/>
      <c r="AB288" s="1"/>
      <c r="AC288" s="1"/>
    </row>
    <row r="289" customFormat="false" ht="15" hidden="false" customHeight="false" outlineLevel="0" collapsed="false">
      <c r="A289" s="1"/>
      <c r="B289" s="1" t="s">
        <v>24</v>
      </c>
      <c r="C289" s="7" t="n">
        <v>473</v>
      </c>
      <c r="D289" s="1" t="s">
        <v>169</v>
      </c>
      <c r="E289" s="1"/>
      <c r="F289" s="1"/>
      <c r="G289" s="1"/>
      <c r="H289" s="30" t="n">
        <f aca="false">G287-H288</f>
        <v>360</v>
      </c>
      <c r="I289" s="1"/>
      <c r="J289" s="1" t="s">
        <v>24</v>
      </c>
      <c r="K289" s="7" t="n">
        <v>545</v>
      </c>
      <c r="L289" s="36" t="s">
        <v>162</v>
      </c>
      <c r="M289" s="1"/>
      <c r="N289" s="1"/>
      <c r="O289" s="1"/>
      <c r="P289" s="30" t="n">
        <f aca="false">O278</f>
        <v>1500</v>
      </c>
      <c r="Q289" s="1"/>
      <c r="R289" s="1"/>
      <c r="S289" s="1"/>
      <c r="T289" s="1"/>
      <c r="U289" s="1"/>
      <c r="V289" s="1"/>
      <c r="W289" s="1"/>
      <c r="X289" s="1"/>
      <c r="Y289" s="1"/>
      <c r="Z289" s="1"/>
      <c r="AA289" s="1"/>
      <c r="AB289" s="1"/>
      <c r="AC289" s="1"/>
    </row>
    <row r="290" customFormat="false" ht="15" hidden="false" customHeight="false" outlineLevel="0" collapsed="false">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row>
    <row r="291" customFormat="false" ht="15" hidden="false" customHeight="false" outlineLevel="0" collapsed="false">
      <c r="A291" s="1"/>
      <c r="B291" s="1"/>
      <c r="C291" s="1"/>
      <c r="D291" s="1"/>
      <c r="E291" s="1"/>
      <c r="F291" s="1"/>
      <c r="G291" s="1"/>
      <c r="H291" s="1"/>
      <c r="I291" s="1"/>
      <c r="J291" s="34" t="s">
        <v>165</v>
      </c>
      <c r="K291" s="34" t="s">
        <v>73</v>
      </c>
      <c r="L291" s="34" t="s">
        <v>14</v>
      </c>
      <c r="M291" s="34"/>
      <c r="N291" s="34"/>
      <c r="O291" s="35" t="s">
        <v>15</v>
      </c>
      <c r="P291" s="35" t="s">
        <v>16</v>
      </c>
      <c r="Q291" s="1"/>
      <c r="R291" s="1"/>
      <c r="S291" s="1"/>
      <c r="T291" s="1"/>
      <c r="U291" s="1"/>
      <c r="V291" s="1"/>
      <c r="W291" s="1"/>
      <c r="X291" s="1"/>
      <c r="Y291" s="1"/>
      <c r="Z291" s="1"/>
      <c r="AA291" s="1"/>
      <c r="AB291" s="1"/>
      <c r="AC291" s="1"/>
    </row>
    <row r="292" customFormat="false" ht="15" hidden="false" customHeight="false" outlineLevel="0" collapsed="false">
      <c r="A292" s="1"/>
      <c r="B292" s="1"/>
      <c r="C292" s="1"/>
      <c r="D292" s="1"/>
      <c r="E292" s="1"/>
      <c r="F292" s="1"/>
      <c r="G292" s="1"/>
      <c r="H292" s="1"/>
      <c r="I292" s="1"/>
      <c r="J292" s="1" t="s">
        <v>18</v>
      </c>
      <c r="K292" s="7" t="n">
        <v>572</v>
      </c>
      <c r="L292" s="1" t="s">
        <v>20</v>
      </c>
      <c r="M292" s="7"/>
      <c r="N292" s="7"/>
      <c r="O292" s="63" t="n">
        <f aca="false">0.82*P294</f>
        <v>410</v>
      </c>
      <c r="P292" s="30"/>
      <c r="Q292" s="1"/>
      <c r="R292" s="1"/>
      <c r="S292" s="1"/>
      <c r="T292" s="1"/>
      <c r="U292" s="1"/>
      <c r="V292" s="1"/>
      <c r="W292" s="1"/>
      <c r="X292" s="1"/>
      <c r="Y292" s="1"/>
      <c r="Z292" s="1"/>
      <c r="AA292" s="1"/>
      <c r="AB292" s="1"/>
      <c r="AC292" s="1"/>
    </row>
    <row r="293" customFormat="false" ht="15" hidden="false" customHeight="false" outlineLevel="0" collapsed="false">
      <c r="A293" s="1"/>
      <c r="B293" s="1"/>
      <c r="C293" s="1"/>
      <c r="D293" s="1"/>
      <c r="E293" s="1"/>
      <c r="F293" s="1"/>
      <c r="G293" s="1"/>
      <c r="H293" s="1"/>
      <c r="I293" s="1"/>
      <c r="J293" s="1" t="s">
        <v>24</v>
      </c>
      <c r="K293" s="7" t="n">
        <v>470</v>
      </c>
      <c r="L293" s="1" t="s">
        <v>168</v>
      </c>
      <c r="M293" s="7"/>
      <c r="N293" s="62" t="s">
        <v>35</v>
      </c>
      <c r="O293" s="63" t="n">
        <f aca="false">0.18*P294</f>
        <v>90</v>
      </c>
      <c r="P293" s="47"/>
      <c r="Q293" s="1"/>
      <c r="R293" s="1"/>
      <c r="S293" s="1"/>
      <c r="T293" s="1"/>
      <c r="U293" s="1"/>
      <c r="V293" s="1"/>
      <c r="W293" s="1"/>
      <c r="X293" s="1"/>
      <c r="Y293" s="1"/>
      <c r="Z293" s="1"/>
      <c r="AA293" s="1"/>
      <c r="AB293" s="1"/>
      <c r="AC293" s="1"/>
    </row>
    <row r="294" customFormat="false" ht="15" hidden="false" customHeight="false" outlineLevel="0" collapsed="false">
      <c r="A294" s="1"/>
      <c r="B294" s="1"/>
      <c r="C294" s="1"/>
      <c r="D294" s="1"/>
      <c r="E294" s="1"/>
      <c r="F294" s="1"/>
      <c r="G294" s="1"/>
      <c r="H294" s="1"/>
      <c r="I294" s="1"/>
      <c r="J294" s="1" t="s">
        <v>24</v>
      </c>
      <c r="K294" s="7" t="n">
        <v>545</v>
      </c>
      <c r="L294" s="36" t="s">
        <v>162</v>
      </c>
      <c r="M294" s="1"/>
      <c r="N294" s="1"/>
      <c r="O294" s="1"/>
      <c r="P294" s="30" t="n">
        <f aca="false">O282</f>
        <v>500</v>
      </c>
      <c r="Q294" s="1"/>
      <c r="R294" s="1"/>
      <c r="S294" s="1"/>
      <c r="T294" s="1"/>
      <c r="U294" s="1"/>
      <c r="V294" s="1"/>
      <c r="W294" s="1"/>
      <c r="X294" s="1"/>
      <c r="Y294" s="1"/>
      <c r="Z294" s="1"/>
      <c r="AA294" s="1"/>
      <c r="AB294" s="1"/>
      <c r="AC294" s="1"/>
    </row>
    <row r="295" customFormat="false" ht="15" hidden="false" customHeight="false" outlineLevel="0" collapsed="false">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row>
    <row r="296" customFormat="false" ht="15" hidden="false" customHeight="false" outlineLevel="0" collapsed="false">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row>
    <row r="297" customFormat="false" ht="16" hidden="false" customHeight="false" outlineLevel="0" collapsed="false">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row>
    <row r="298" customFormat="false" ht="16" hidden="false" customHeight="false" outlineLevel="0" collapsed="false">
      <c r="A298" s="1"/>
      <c r="B298" s="70" t="s">
        <v>141</v>
      </c>
      <c r="C298" s="70"/>
      <c r="D298" s="70"/>
      <c r="E298" s="1"/>
      <c r="F298" s="1"/>
      <c r="G298" s="1"/>
      <c r="H298" s="1"/>
      <c r="I298" s="1"/>
      <c r="J298" s="1"/>
      <c r="K298" s="1"/>
      <c r="L298" s="1"/>
      <c r="M298" s="1"/>
      <c r="N298" s="1"/>
      <c r="O298" s="1"/>
      <c r="P298" s="1"/>
      <c r="Q298" s="1"/>
      <c r="R298" s="1"/>
      <c r="S298" s="1"/>
      <c r="T298" s="1"/>
      <c r="U298" s="1"/>
      <c r="V298" s="1"/>
      <c r="W298" s="1"/>
      <c r="X298" s="1"/>
      <c r="Y298" s="1"/>
      <c r="Z298" s="1"/>
      <c r="AA298" s="1"/>
      <c r="AB298" s="1"/>
      <c r="AC298" s="1"/>
    </row>
    <row r="299" customFormat="false" ht="15" hidden="false" customHeight="false" outlineLevel="0" collapsed="false">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row>
    <row r="300" customFormat="false" ht="15" hidden="false" customHeight="true" outlineLevel="0" collapsed="false">
      <c r="A300" s="1"/>
      <c r="B300" s="67" t="s">
        <v>173</v>
      </c>
      <c r="C300" s="67"/>
      <c r="D300" s="67"/>
      <c r="E300" s="67"/>
      <c r="F300" s="67"/>
      <c r="G300" s="67"/>
      <c r="H300" s="67"/>
      <c r="I300" s="67"/>
      <c r="J300" s="67"/>
      <c r="K300" s="67"/>
      <c r="L300" s="1"/>
      <c r="M300" s="1"/>
      <c r="N300" s="1"/>
      <c r="O300" s="1"/>
      <c r="P300" s="1"/>
      <c r="Q300" s="1"/>
      <c r="R300" s="1"/>
      <c r="S300" s="1"/>
      <c r="T300" s="1"/>
      <c r="U300" s="1"/>
      <c r="V300" s="1"/>
      <c r="W300" s="1"/>
      <c r="X300" s="1"/>
      <c r="Y300" s="1"/>
      <c r="Z300" s="1"/>
      <c r="AA300" s="1"/>
      <c r="AB300" s="1"/>
      <c r="AC300" s="1"/>
    </row>
    <row r="301" customFormat="false" ht="15" hidden="false" customHeight="false" outlineLevel="0" collapsed="false">
      <c r="A301" s="1"/>
      <c r="B301" s="67"/>
      <c r="C301" s="67"/>
      <c r="D301" s="67"/>
      <c r="E301" s="67"/>
      <c r="F301" s="67"/>
      <c r="G301" s="67"/>
      <c r="H301" s="67"/>
      <c r="I301" s="67"/>
      <c r="J301" s="67"/>
      <c r="K301" s="67"/>
      <c r="L301" s="1"/>
      <c r="M301" s="1"/>
      <c r="N301" s="1"/>
      <c r="O301" s="1"/>
      <c r="P301" s="1"/>
      <c r="Q301" s="1"/>
      <c r="R301" s="1"/>
      <c r="S301" s="1"/>
      <c r="T301" s="1"/>
      <c r="U301" s="1"/>
      <c r="V301" s="1"/>
      <c r="W301" s="1"/>
      <c r="X301" s="1"/>
      <c r="Y301" s="1"/>
      <c r="Z301" s="1"/>
      <c r="AA301" s="1"/>
      <c r="AB301" s="1"/>
      <c r="AC301" s="1"/>
    </row>
    <row r="302" customFormat="false" ht="15" hidden="false" customHeight="false" outlineLevel="0" collapsed="false">
      <c r="A302" s="1"/>
      <c r="B302" s="67"/>
      <c r="C302" s="67"/>
      <c r="D302" s="67"/>
      <c r="E302" s="67"/>
      <c r="F302" s="67"/>
      <c r="G302" s="67"/>
      <c r="H302" s="67"/>
      <c r="I302" s="67"/>
      <c r="J302" s="67"/>
      <c r="K302" s="67"/>
      <c r="L302" s="1"/>
      <c r="M302" s="1"/>
      <c r="N302" s="1"/>
      <c r="O302" s="1"/>
      <c r="P302" s="1"/>
      <c r="Q302" s="1"/>
      <c r="R302" s="1"/>
      <c r="S302" s="1"/>
      <c r="T302" s="1"/>
      <c r="U302" s="1"/>
      <c r="V302" s="1"/>
      <c r="W302" s="1"/>
      <c r="X302" s="1"/>
      <c r="Y302" s="1"/>
      <c r="Z302" s="1"/>
      <c r="AA302" s="1"/>
      <c r="AB302" s="1"/>
      <c r="AC302" s="1"/>
    </row>
    <row r="303" customFormat="false" ht="15" hidden="false" customHeight="false" outlineLevel="0" collapsed="false">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row>
    <row r="304" customFormat="false" ht="15" hidden="false" customHeight="false" outlineLevel="0" collapsed="false">
      <c r="A304" s="1"/>
      <c r="B304" s="1"/>
      <c r="C304" s="1"/>
      <c r="D304" s="1"/>
      <c r="E304" s="68" t="n">
        <v>37043</v>
      </c>
      <c r="F304" s="68" t="n">
        <v>37196</v>
      </c>
      <c r="G304" s="68" t="n">
        <v>37226</v>
      </c>
      <c r="H304" s="68" t="n">
        <v>37408</v>
      </c>
      <c r="I304" s="1"/>
      <c r="J304" s="36" t="s">
        <v>174</v>
      </c>
      <c r="K304" s="1"/>
      <c r="L304" s="1"/>
      <c r="M304" s="1"/>
      <c r="N304" s="1"/>
      <c r="O304" s="1"/>
      <c r="P304" s="1"/>
      <c r="Q304" s="1"/>
      <c r="R304" s="1"/>
      <c r="S304" s="1"/>
      <c r="T304" s="1"/>
      <c r="U304" s="1"/>
      <c r="V304" s="1"/>
      <c r="W304" s="1"/>
      <c r="X304" s="1"/>
      <c r="Y304" s="1"/>
      <c r="Z304" s="1"/>
      <c r="AA304" s="1"/>
      <c r="AB304" s="1"/>
      <c r="AC304" s="1"/>
    </row>
    <row r="305" customFormat="false" ht="15" hidden="false" customHeight="false" outlineLevel="0" collapsed="false">
      <c r="A305" s="1"/>
      <c r="B305" s="1"/>
      <c r="C305" s="1" t="s">
        <v>117</v>
      </c>
      <c r="D305" s="1"/>
      <c r="E305" s="1" t="n">
        <v>300</v>
      </c>
      <c r="F305" s="1" t="n">
        <v>300</v>
      </c>
      <c r="G305" s="1" t="n">
        <v>300</v>
      </c>
      <c r="H305" s="1" t="n">
        <v>300</v>
      </c>
      <c r="I305" s="1"/>
      <c r="K305" s="1" t="s">
        <v>124</v>
      </c>
      <c r="L305" s="1"/>
      <c r="M305" s="1"/>
      <c r="N305" s="1"/>
      <c r="O305" s="1"/>
      <c r="P305" s="1"/>
      <c r="Q305" s="1"/>
      <c r="R305" s="1"/>
      <c r="S305" s="1"/>
      <c r="T305" s="1"/>
      <c r="U305" s="1"/>
      <c r="V305" s="1"/>
      <c r="W305" s="1"/>
      <c r="X305" s="1"/>
      <c r="Y305" s="1"/>
      <c r="Z305" s="1"/>
      <c r="AA305" s="1"/>
      <c r="AB305" s="1"/>
      <c r="AC305" s="1"/>
    </row>
    <row r="306" customFormat="false" ht="15" hidden="false" customHeight="false" outlineLevel="0" collapsed="false">
      <c r="A306" s="1"/>
      <c r="B306" s="1"/>
      <c r="C306" s="1" t="s">
        <v>96</v>
      </c>
      <c r="D306" s="1"/>
      <c r="E306" s="1" t="n">
        <v>50</v>
      </c>
      <c r="F306" s="1" t="n">
        <v>50</v>
      </c>
      <c r="G306" s="1" t="n">
        <v>50</v>
      </c>
      <c r="H306" s="1" t="n">
        <v>60</v>
      </c>
      <c r="I306" s="1"/>
      <c r="J306" s="1"/>
      <c r="K306" s="1" t="s">
        <v>158</v>
      </c>
      <c r="L306" s="1"/>
      <c r="M306" s="1"/>
      <c r="N306" s="1"/>
      <c r="O306" s="1"/>
      <c r="P306" s="1"/>
      <c r="Q306" s="1"/>
      <c r="R306" s="1"/>
      <c r="S306" s="1"/>
      <c r="T306" s="1"/>
      <c r="U306" s="1"/>
      <c r="V306" s="1"/>
      <c r="W306" s="1"/>
      <c r="X306" s="1"/>
      <c r="Y306" s="1"/>
      <c r="Z306" s="1"/>
      <c r="AA306" s="1"/>
      <c r="AB306" s="1"/>
      <c r="AC306" s="1"/>
    </row>
    <row r="307" customFormat="false" ht="15" hidden="false" customHeight="false" outlineLevel="0" collapsed="false">
      <c r="A307" s="1"/>
      <c r="B307" s="1"/>
      <c r="C307" s="1" t="s">
        <v>120</v>
      </c>
      <c r="D307" s="1"/>
      <c r="E307" s="1" t="n">
        <v>150</v>
      </c>
      <c r="F307" s="1" t="n">
        <v>150</v>
      </c>
      <c r="G307" s="1" t="n">
        <v>150</v>
      </c>
      <c r="H307" s="1" t="n">
        <v>155</v>
      </c>
      <c r="I307" s="1"/>
      <c r="J307" s="1"/>
      <c r="K307" s="1" t="s">
        <v>159</v>
      </c>
      <c r="L307" s="1"/>
      <c r="M307" s="1"/>
      <c r="N307" s="1"/>
      <c r="O307" s="1"/>
      <c r="P307" s="1"/>
      <c r="Q307" s="1"/>
      <c r="R307" s="1"/>
      <c r="S307" s="1"/>
      <c r="T307" s="1"/>
      <c r="U307" s="1"/>
      <c r="V307" s="1"/>
      <c r="W307" s="1"/>
      <c r="X307" s="1"/>
      <c r="Y307" s="1"/>
      <c r="Z307" s="1"/>
      <c r="AA307" s="1"/>
      <c r="AB307" s="1"/>
      <c r="AC307" s="1"/>
    </row>
    <row r="308" customFormat="false" ht="15" hidden="false" customHeight="false" outlineLevel="0" collapsed="false">
      <c r="A308" s="1"/>
      <c r="B308" s="1"/>
      <c r="C308" s="1" t="s">
        <v>122</v>
      </c>
      <c r="D308" s="1"/>
      <c r="E308" s="1" t="n">
        <v>0</v>
      </c>
      <c r="F308" s="1" t="n">
        <v>0</v>
      </c>
      <c r="G308" s="1" t="n">
        <v>120</v>
      </c>
      <c r="H308" s="1" t="n">
        <v>0</v>
      </c>
      <c r="I308" s="1"/>
      <c r="J308" s="1"/>
      <c r="K308" s="1" t="s">
        <v>175</v>
      </c>
      <c r="L308" s="1"/>
      <c r="M308" s="1"/>
      <c r="N308" s="1"/>
      <c r="O308" s="1"/>
      <c r="P308" s="1"/>
      <c r="Q308" s="1"/>
      <c r="R308" s="1"/>
      <c r="S308" s="1"/>
      <c r="T308" s="1"/>
      <c r="U308" s="1"/>
      <c r="V308" s="1"/>
      <c r="W308" s="1"/>
      <c r="X308" s="1"/>
      <c r="Y308" s="1"/>
      <c r="Z308" s="1"/>
      <c r="AA308" s="1"/>
      <c r="AB308" s="1"/>
      <c r="AC308" s="1"/>
    </row>
    <row r="309" customFormat="false" ht="15" hidden="false" customHeight="false" outlineLevel="0" collapsed="false">
      <c r="A309" s="1"/>
      <c r="B309" s="1"/>
      <c r="C309" s="1" t="s">
        <v>176</v>
      </c>
      <c r="D309" s="1"/>
      <c r="E309" s="1"/>
      <c r="F309" s="1" t="n">
        <v>-90</v>
      </c>
      <c r="G309" s="1" t="n">
        <f aca="false">F309</f>
        <v>-90</v>
      </c>
      <c r="H309" s="1" t="n">
        <v>0</v>
      </c>
      <c r="I309" s="1"/>
      <c r="J309" s="1"/>
      <c r="K309" s="1"/>
      <c r="L309" s="1"/>
      <c r="M309" s="1"/>
      <c r="N309" s="1"/>
      <c r="O309" s="1"/>
      <c r="P309" s="1"/>
      <c r="Q309" s="1"/>
      <c r="R309" s="1"/>
      <c r="S309" s="1"/>
      <c r="T309" s="1"/>
      <c r="U309" s="1"/>
      <c r="V309" s="1"/>
      <c r="W309" s="1"/>
      <c r="X309" s="1"/>
      <c r="Y309" s="1"/>
      <c r="Z309" s="1"/>
      <c r="AA309" s="1"/>
      <c r="AB309" s="1"/>
      <c r="AC309" s="1"/>
    </row>
    <row r="310" customFormat="false" ht="16" hidden="false" customHeight="false" outlineLevel="0" collapsed="false">
      <c r="A310" s="1"/>
      <c r="B310" s="1"/>
      <c r="C310" s="1"/>
      <c r="D310" s="10" t="s">
        <v>29</v>
      </c>
      <c r="E310" s="10" t="n">
        <f aca="false">+SUM(E305:E309)</f>
        <v>500</v>
      </c>
      <c r="F310" s="10" t="n">
        <f aca="false">+SUM(F305:F309)</f>
        <v>410</v>
      </c>
      <c r="G310" s="10" t="n">
        <f aca="false">+SUM(G305:G309)</f>
        <v>530</v>
      </c>
      <c r="H310" s="10" t="n">
        <f aca="false">SUM(H305:H309)</f>
        <v>515</v>
      </c>
      <c r="I310" s="1"/>
      <c r="J310" s="1"/>
      <c r="K310" s="1"/>
      <c r="L310" s="1"/>
      <c r="M310" s="1"/>
      <c r="N310" s="1"/>
      <c r="O310" s="1"/>
      <c r="P310" s="1"/>
      <c r="Q310" s="1"/>
      <c r="R310" s="1"/>
      <c r="S310" s="1"/>
      <c r="T310" s="1"/>
      <c r="U310" s="1"/>
      <c r="V310" s="1"/>
      <c r="W310" s="1"/>
      <c r="X310" s="1"/>
      <c r="Y310" s="1"/>
      <c r="Z310" s="1"/>
      <c r="AA310" s="1"/>
      <c r="AB310" s="1"/>
      <c r="AC310" s="1"/>
    </row>
    <row r="311" customFormat="false" ht="16" hidden="false" customHeight="false" outlineLevel="0" collapsed="false">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row>
    <row r="312" customFormat="false" ht="15" hidden="false" customHeight="false" outlineLevel="0" collapsed="false">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row>
    <row r="313" customFormat="false" ht="15" hidden="false" customHeight="false" outlineLevel="0" collapsed="false">
      <c r="A313" s="1"/>
      <c r="B313" s="34" t="s">
        <v>160</v>
      </c>
      <c r="C313" s="34" t="s">
        <v>73</v>
      </c>
      <c r="D313" s="34" t="s">
        <v>14</v>
      </c>
      <c r="E313" s="34"/>
      <c r="F313" s="34"/>
      <c r="G313" s="35" t="s">
        <v>15</v>
      </c>
      <c r="H313" s="35" t="s">
        <v>16</v>
      </c>
      <c r="I313" s="1"/>
      <c r="J313" s="34" t="s">
        <v>161</v>
      </c>
      <c r="K313" s="34" t="s">
        <v>73</v>
      </c>
      <c r="L313" s="34" t="s">
        <v>14</v>
      </c>
      <c r="M313" s="34"/>
      <c r="N313" s="34"/>
      <c r="O313" s="35" t="s">
        <v>15</v>
      </c>
      <c r="P313" s="35" t="s">
        <v>16</v>
      </c>
      <c r="Q313" s="1"/>
      <c r="R313" s="1"/>
      <c r="S313" s="1"/>
      <c r="T313" s="1"/>
      <c r="U313" s="1"/>
      <c r="V313" s="1"/>
      <c r="W313" s="1"/>
      <c r="X313" s="1"/>
      <c r="Y313" s="1"/>
      <c r="Z313" s="1"/>
      <c r="AA313" s="1"/>
      <c r="AB313" s="1"/>
      <c r="AC313" s="1"/>
    </row>
    <row r="314" customFormat="false" ht="15" hidden="false" customHeight="false" outlineLevel="0" collapsed="false">
      <c r="A314" s="1"/>
      <c r="B314" s="1" t="s">
        <v>18</v>
      </c>
      <c r="C314" s="71" t="n">
        <v>557</v>
      </c>
      <c r="D314" s="72" t="s">
        <v>176</v>
      </c>
      <c r="E314" s="71"/>
      <c r="F314" s="71" t="s">
        <v>177</v>
      </c>
      <c r="G314" s="30" t="n">
        <v>90</v>
      </c>
      <c r="H314" s="30"/>
      <c r="I314" s="1"/>
      <c r="J314" s="1" t="s">
        <v>18</v>
      </c>
      <c r="K314" s="7" t="n">
        <v>545</v>
      </c>
      <c r="L314" s="36" t="s">
        <v>162</v>
      </c>
      <c r="M314" s="7"/>
      <c r="N314" s="62" t="s">
        <v>35</v>
      </c>
      <c r="O314" s="73" t="n">
        <f aca="false">0.75*G314</f>
        <v>67.5</v>
      </c>
      <c r="P314" s="30"/>
      <c r="Q314" s="1"/>
      <c r="R314" s="1"/>
      <c r="S314" s="1"/>
      <c r="T314" s="1"/>
      <c r="U314" s="1"/>
      <c r="V314" s="1"/>
      <c r="W314" s="1"/>
      <c r="X314" s="1"/>
      <c r="Y314" s="1"/>
      <c r="Z314" s="1"/>
      <c r="AA314" s="1"/>
      <c r="AB314" s="1"/>
      <c r="AC314" s="1"/>
    </row>
    <row r="315" customFormat="false" ht="15" hidden="false" customHeight="false" outlineLevel="0" collapsed="false">
      <c r="A315" s="1"/>
      <c r="B315" s="1" t="s">
        <v>24</v>
      </c>
      <c r="C315" s="45" t="n">
        <v>526</v>
      </c>
      <c r="D315" s="1" t="s">
        <v>128</v>
      </c>
      <c r="E315" s="7"/>
      <c r="F315" s="7"/>
      <c r="G315" s="30"/>
      <c r="H315" s="47" t="n">
        <v>90</v>
      </c>
      <c r="I315" s="1"/>
      <c r="J315" s="1" t="s">
        <v>24</v>
      </c>
      <c r="K315" s="45" t="n">
        <v>760</v>
      </c>
      <c r="L315" s="1" t="s">
        <v>163</v>
      </c>
      <c r="M315" s="7"/>
      <c r="N315" s="7"/>
      <c r="O315" s="30"/>
      <c r="P315" s="74" t="n">
        <f aca="false">O314</f>
        <v>67.5</v>
      </c>
      <c r="Q315" s="1"/>
      <c r="R315" s="1"/>
      <c r="S315" s="1"/>
      <c r="T315" s="1"/>
      <c r="U315" s="1"/>
      <c r="V315" s="1"/>
      <c r="W315" s="1"/>
      <c r="X315" s="1"/>
      <c r="Y315" s="1"/>
      <c r="Z315" s="1"/>
      <c r="AA315" s="1"/>
      <c r="AB315" s="1"/>
      <c r="AC315" s="1"/>
    </row>
    <row r="316" customFormat="false" ht="15" hidden="false" customHeight="true" outlineLevel="0" collapsed="false">
      <c r="A316" s="1"/>
      <c r="B316" s="1"/>
      <c r="C316" s="1"/>
      <c r="D316" s="1"/>
      <c r="E316" s="1"/>
      <c r="F316" s="1"/>
      <c r="G316" s="1"/>
      <c r="H316" s="1"/>
      <c r="I316" s="75" t="s">
        <v>178</v>
      </c>
      <c r="J316" s="1"/>
      <c r="K316" s="7"/>
      <c r="L316" s="1"/>
      <c r="M316" s="1"/>
      <c r="N316" s="1"/>
      <c r="O316" s="1"/>
      <c r="P316" s="1"/>
      <c r="Q316" s="1"/>
      <c r="R316" s="1"/>
      <c r="S316" s="1"/>
      <c r="T316" s="1"/>
      <c r="U316" s="1"/>
      <c r="V316" s="1"/>
      <c r="W316" s="1"/>
      <c r="X316" s="1"/>
      <c r="Y316" s="1"/>
      <c r="Z316" s="1"/>
      <c r="AA316" s="1"/>
      <c r="AB316" s="1"/>
      <c r="AC316" s="1"/>
    </row>
    <row r="317" customFormat="false" ht="15" hidden="false" customHeight="true" outlineLevel="0" collapsed="false">
      <c r="A317" s="1"/>
      <c r="B317" s="13" t="s">
        <v>179</v>
      </c>
      <c r="C317" s="13"/>
      <c r="D317" s="13"/>
      <c r="E317" s="13"/>
      <c r="F317" s="13"/>
      <c r="G317" s="13"/>
      <c r="H317" s="13"/>
      <c r="I317" s="75"/>
      <c r="J317" s="34" t="s">
        <v>165</v>
      </c>
      <c r="K317" s="34" t="s">
        <v>73</v>
      </c>
      <c r="L317" s="34" t="s">
        <v>14</v>
      </c>
      <c r="M317" s="34"/>
      <c r="N317" s="34"/>
      <c r="O317" s="35" t="s">
        <v>15</v>
      </c>
      <c r="P317" s="35" t="s">
        <v>16</v>
      </c>
      <c r="Q317" s="1"/>
      <c r="R317" s="1"/>
      <c r="S317" s="1"/>
      <c r="T317" s="1"/>
      <c r="U317" s="1"/>
      <c r="V317" s="1"/>
      <c r="W317" s="1"/>
      <c r="X317" s="1"/>
      <c r="Y317" s="1"/>
      <c r="Z317" s="1"/>
      <c r="AA317" s="1"/>
      <c r="AB317" s="1"/>
      <c r="AC317" s="1"/>
    </row>
    <row r="318" customFormat="false" ht="15" hidden="false" customHeight="false" outlineLevel="0" collapsed="false">
      <c r="A318" s="1"/>
      <c r="B318" s="13"/>
      <c r="C318" s="13"/>
      <c r="D318" s="13"/>
      <c r="E318" s="13"/>
      <c r="F318" s="13"/>
      <c r="G318" s="13"/>
      <c r="H318" s="13"/>
      <c r="I318" s="7" t="s">
        <v>180</v>
      </c>
      <c r="J318" s="1" t="s">
        <v>18</v>
      </c>
      <c r="K318" s="7" t="n">
        <v>545</v>
      </c>
      <c r="L318" s="36" t="s">
        <v>162</v>
      </c>
      <c r="M318" s="7"/>
      <c r="N318" s="62" t="s">
        <v>35</v>
      </c>
      <c r="O318" s="73" t="n">
        <f aca="false">0.25*H315</f>
        <v>22.5</v>
      </c>
      <c r="P318" s="30"/>
      <c r="Q318" s="1"/>
      <c r="R318" s="1"/>
      <c r="S318" s="1"/>
      <c r="T318" s="1"/>
      <c r="U318" s="1"/>
      <c r="V318" s="1"/>
      <c r="W318" s="1"/>
      <c r="X318" s="1"/>
      <c r="Y318" s="1"/>
      <c r="Z318" s="1"/>
      <c r="AA318" s="1"/>
      <c r="AB318" s="1"/>
      <c r="AC318" s="1"/>
    </row>
    <row r="319" customFormat="false" ht="15" hidden="false" customHeight="false" outlineLevel="0" collapsed="false">
      <c r="A319" s="1"/>
      <c r="B319" s="76"/>
      <c r="C319" s="76"/>
      <c r="D319" s="76"/>
      <c r="E319" s="76"/>
      <c r="F319" s="76"/>
      <c r="G319" s="76"/>
      <c r="H319" s="76"/>
      <c r="I319" s="1"/>
      <c r="J319" s="1" t="s">
        <v>24</v>
      </c>
      <c r="K319" s="7" t="n">
        <v>760</v>
      </c>
      <c r="L319" s="1" t="s">
        <v>163</v>
      </c>
      <c r="M319" s="7"/>
      <c r="N319" s="7"/>
      <c r="O319" s="30"/>
      <c r="P319" s="74" t="n">
        <f aca="false">0.25*H315</f>
        <v>22.5</v>
      </c>
      <c r="Q319" s="1"/>
      <c r="R319" s="1"/>
      <c r="S319" s="1"/>
      <c r="T319" s="1"/>
      <c r="U319" s="1"/>
      <c r="V319" s="1"/>
      <c r="W319" s="1"/>
      <c r="X319" s="1"/>
      <c r="Y319" s="1"/>
      <c r="Z319" s="1"/>
      <c r="AA319" s="1"/>
      <c r="AB319" s="1"/>
      <c r="AC319" s="1"/>
    </row>
    <row r="320" customFormat="false" ht="15" hidden="false" customHeight="false" outlineLevel="0" collapsed="false">
      <c r="A320" s="1"/>
      <c r="B320" s="76"/>
      <c r="C320" s="76"/>
      <c r="D320" s="76"/>
      <c r="E320" s="76"/>
      <c r="F320" s="76"/>
      <c r="G320" s="76"/>
      <c r="H320" s="76"/>
      <c r="I320" s="1"/>
      <c r="J320" s="1"/>
      <c r="K320" s="7"/>
      <c r="L320" s="1"/>
      <c r="M320" s="7"/>
      <c r="N320" s="7"/>
      <c r="O320" s="30"/>
      <c r="P320" s="47"/>
      <c r="Q320" s="1"/>
      <c r="R320" s="1"/>
      <c r="S320" s="1"/>
      <c r="T320" s="1"/>
      <c r="U320" s="1"/>
      <c r="V320" s="1"/>
      <c r="W320" s="1"/>
      <c r="X320" s="1"/>
      <c r="Y320" s="1"/>
      <c r="Z320" s="1"/>
      <c r="AA320" s="1"/>
      <c r="AB320" s="1"/>
      <c r="AC320" s="1"/>
    </row>
    <row r="321" customFormat="false" ht="15" hidden="false" customHeight="false" outlineLevel="0" collapsed="false">
      <c r="A321" s="1"/>
      <c r="B321" s="6" t="s">
        <v>166</v>
      </c>
      <c r="C321" s="1"/>
      <c r="D321" s="1"/>
      <c r="E321" s="1"/>
      <c r="F321" s="1"/>
      <c r="G321" s="1"/>
      <c r="H321" s="1"/>
      <c r="I321" s="1"/>
      <c r="J321" s="6" t="s">
        <v>167</v>
      </c>
      <c r="K321" s="1"/>
      <c r="L321" s="1"/>
      <c r="M321" s="1"/>
      <c r="N321" s="1"/>
      <c r="O321" s="1"/>
      <c r="P321" s="1"/>
      <c r="Q321" s="1"/>
      <c r="R321" s="1"/>
      <c r="S321" s="1"/>
      <c r="T321" s="1"/>
      <c r="U321" s="1"/>
      <c r="V321" s="1"/>
      <c r="W321" s="1"/>
      <c r="X321" s="1"/>
      <c r="Y321" s="1"/>
      <c r="Z321" s="1"/>
      <c r="AA321" s="1"/>
      <c r="AB321" s="1"/>
      <c r="AC321" s="1"/>
    </row>
    <row r="322" customFormat="false" ht="15" hidden="false" customHeight="false" outlineLevel="0" collapsed="false">
      <c r="A322" s="1"/>
      <c r="B322" s="34"/>
      <c r="C322" s="34"/>
      <c r="D322" s="34"/>
      <c r="E322" s="34"/>
      <c r="F322" s="34"/>
      <c r="G322" s="35"/>
      <c r="H322" s="35"/>
      <c r="I322" s="1"/>
      <c r="J322" s="34" t="s">
        <v>161</v>
      </c>
      <c r="K322" s="34" t="s">
        <v>73</v>
      </c>
      <c r="L322" s="34" t="s">
        <v>14</v>
      </c>
      <c r="M322" s="34"/>
      <c r="N322" s="34"/>
      <c r="O322" s="35" t="s">
        <v>15</v>
      </c>
      <c r="P322" s="35" t="s">
        <v>16</v>
      </c>
      <c r="Q322" s="1"/>
      <c r="R322" s="1"/>
      <c r="S322" s="1"/>
      <c r="T322" s="1"/>
      <c r="U322" s="1"/>
      <c r="V322" s="1"/>
      <c r="W322" s="1"/>
      <c r="X322" s="1"/>
      <c r="Y322" s="1"/>
      <c r="Z322" s="1"/>
      <c r="AA322" s="1"/>
      <c r="AB322" s="1"/>
      <c r="AC322" s="1"/>
    </row>
    <row r="323" customFormat="false" ht="15" hidden="false" customHeight="false" outlineLevel="0" collapsed="false">
      <c r="A323" s="1"/>
      <c r="B323" s="1" t="s">
        <v>18</v>
      </c>
      <c r="C323" s="7" t="n">
        <v>526</v>
      </c>
      <c r="D323" s="1" t="s">
        <v>128</v>
      </c>
      <c r="E323" s="7"/>
      <c r="F323" s="7" t="s">
        <v>164</v>
      </c>
      <c r="G323" s="30" t="n">
        <f aca="false">H315</f>
        <v>90</v>
      </c>
      <c r="H323" s="30"/>
      <c r="I323" s="1"/>
      <c r="J323" s="1" t="s">
        <v>18</v>
      </c>
      <c r="K323" s="7" t="n">
        <v>572</v>
      </c>
      <c r="L323" s="1" t="s">
        <v>20</v>
      </c>
      <c r="M323" s="7"/>
      <c r="N323" s="7"/>
      <c r="O323" s="63" t="n">
        <f aca="false">0.82*P325</f>
        <v>55.35</v>
      </c>
      <c r="P323" s="30"/>
      <c r="Q323" s="1"/>
      <c r="R323" s="1"/>
      <c r="S323" s="1"/>
      <c r="T323" s="1"/>
      <c r="U323" s="1"/>
      <c r="V323" s="1"/>
      <c r="W323" s="1"/>
      <c r="X323" s="1"/>
      <c r="Y323" s="1"/>
      <c r="Z323" s="1"/>
      <c r="AA323" s="1"/>
      <c r="AB323" s="1"/>
      <c r="AC323" s="1"/>
    </row>
    <row r="324" customFormat="false" ht="15" hidden="false" customHeight="false" outlineLevel="0" collapsed="false">
      <c r="A324" s="1"/>
      <c r="B324" s="1" t="s">
        <v>24</v>
      </c>
      <c r="C324" s="45" t="n">
        <v>572</v>
      </c>
      <c r="D324" s="1" t="s">
        <v>20</v>
      </c>
      <c r="E324" s="7"/>
      <c r="F324" s="7"/>
      <c r="G324" s="30"/>
      <c r="H324" s="64" t="n">
        <f aca="false">0.82*G323</f>
        <v>73.8</v>
      </c>
      <c r="I324" s="1"/>
      <c r="J324" s="1" t="s">
        <v>24</v>
      </c>
      <c r="K324" s="7" t="n">
        <v>470</v>
      </c>
      <c r="L324" s="69" t="s">
        <v>168</v>
      </c>
      <c r="M324" s="7"/>
      <c r="N324" s="62" t="s">
        <v>35</v>
      </c>
      <c r="O324" s="63" t="n">
        <f aca="false">0.18*P325</f>
        <v>12.15</v>
      </c>
      <c r="P324" s="47"/>
      <c r="Q324" s="1"/>
      <c r="R324" s="1"/>
      <c r="S324" s="1"/>
      <c r="T324" s="1"/>
      <c r="U324" s="1"/>
      <c r="V324" s="1"/>
      <c r="W324" s="1"/>
      <c r="X324" s="1"/>
      <c r="Y324" s="1"/>
      <c r="Z324" s="1"/>
      <c r="AA324" s="1"/>
      <c r="AB324" s="1"/>
      <c r="AC324" s="1"/>
    </row>
    <row r="325" customFormat="false" ht="15" hidden="false" customHeight="false" outlineLevel="0" collapsed="false">
      <c r="A325" s="1"/>
      <c r="B325" s="1" t="s">
        <v>24</v>
      </c>
      <c r="C325" s="7" t="n">
        <v>473</v>
      </c>
      <c r="D325" s="1" t="s">
        <v>169</v>
      </c>
      <c r="E325" s="1"/>
      <c r="F325" s="1"/>
      <c r="G325" s="1"/>
      <c r="H325" s="63" t="n">
        <f aca="false">G323-H324</f>
        <v>16.2</v>
      </c>
      <c r="I325" s="1"/>
      <c r="J325" s="1" t="s">
        <v>24</v>
      </c>
      <c r="K325" s="7" t="n">
        <v>545</v>
      </c>
      <c r="L325" s="36" t="s">
        <v>162</v>
      </c>
      <c r="M325" s="1"/>
      <c r="N325" s="1"/>
      <c r="O325" s="1"/>
      <c r="P325" s="73" t="n">
        <f aca="false">O314</f>
        <v>67.5</v>
      </c>
      <c r="Q325" s="1"/>
      <c r="R325" s="1"/>
      <c r="S325" s="1"/>
      <c r="T325" s="1"/>
      <c r="U325" s="1"/>
      <c r="V325" s="1"/>
      <c r="W325" s="1"/>
      <c r="X325" s="1"/>
      <c r="Y325" s="1"/>
      <c r="Z325" s="1"/>
      <c r="AA325" s="1"/>
      <c r="AB325" s="1"/>
      <c r="AC325" s="1"/>
    </row>
    <row r="326" customFormat="false" ht="15" hidden="false" customHeight="false" outlineLevel="0" collapsed="false">
      <c r="A326" s="1"/>
      <c r="B326" s="76"/>
      <c r="C326" s="76"/>
      <c r="D326" s="76"/>
      <c r="E326" s="76"/>
      <c r="F326" s="76"/>
      <c r="G326" s="76"/>
      <c r="H326" s="76"/>
      <c r="I326" s="1"/>
      <c r="J326" s="1"/>
      <c r="K326" s="1"/>
      <c r="L326" s="1"/>
      <c r="M326" s="1"/>
      <c r="N326" s="1"/>
      <c r="O326" s="1"/>
      <c r="P326" s="1"/>
      <c r="Q326" s="1"/>
      <c r="R326" s="1"/>
      <c r="S326" s="1"/>
      <c r="T326" s="1"/>
      <c r="U326" s="1"/>
      <c r="V326" s="1"/>
      <c r="W326" s="1"/>
      <c r="X326" s="1"/>
      <c r="Y326" s="1"/>
      <c r="Z326" s="1"/>
      <c r="AA326" s="1"/>
      <c r="AB326" s="1"/>
      <c r="AC326" s="1"/>
    </row>
    <row r="327" customFormat="false" ht="15" hidden="false" customHeight="false" outlineLevel="0" collapsed="false">
      <c r="A327" s="1"/>
      <c r="B327" s="76"/>
      <c r="C327" s="76"/>
      <c r="D327" s="76"/>
      <c r="E327" s="76"/>
      <c r="F327" s="76"/>
      <c r="G327" s="76"/>
      <c r="H327" s="76"/>
      <c r="I327" s="1"/>
      <c r="J327" s="34" t="s">
        <v>165</v>
      </c>
      <c r="K327" s="34" t="s">
        <v>73</v>
      </c>
      <c r="L327" s="34" t="s">
        <v>14</v>
      </c>
      <c r="M327" s="34"/>
      <c r="N327" s="34"/>
      <c r="O327" s="35" t="s">
        <v>15</v>
      </c>
      <c r="P327" s="35" t="s">
        <v>16</v>
      </c>
      <c r="Q327" s="1"/>
      <c r="R327" s="1"/>
      <c r="S327" s="1"/>
      <c r="T327" s="1"/>
      <c r="U327" s="1"/>
      <c r="V327" s="1"/>
      <c r="W327" s="1"/>
      <c r="X327" s="1"/>
      <c r="Y327" s="1"/>
      <c r="Z327" s="1"/>
      <c r="AA327" s="1"/>
      <c r="AB327" s="1"/>
      <c r="AC327" s="1"/>
    </row>
    <row r="328" customFormat="false" ht="15" hidden="false" customHeight="false" outlineLevel="0" collapsed="false">
      <c r="A328" s="1"/>
      <c r="B328" s="76"/>
      <c r="C328" s="76"/>
      <c r="D328" s="76"/>
      <c r="E328" s="76"/>
      <c r="F328" s="76"/>
      <c r="G328" s="76"/>
      <c r="H328" s="76"/>
      <c r="I328" s="1"/>
      <c r="J328" s="1" t="s">
        <v>18</v>
      </c>
      <c r="K328" s="7" t="n">
        <v>572</v>
      </c>
      <c r="L328" s="1" t="s">
        <v>20</v>
      </c>
      <c r="M328" s="7"/>
      <c r="N328" s="7"/>
      <c r="O328" s="63" t="n">
        <f aca="false">0.82*P330</f>
        <v>18.45</v>
      </c>
      <c r="P328" s="30"/>
      <c r="Q328" s="1"/>
      <c r="R328" s="1"/>
      <c r="S328" s="1"/>
      <c r="T328" s="1"/>
      <c r="U328" s="1"/>
      <c r="V328" s="1"/>
      <c r="W328" s="1"/>
      <c r="X328" s="1"/>
      <c r="Y328" s="1"/>
      <c r="Z328" s="1"/>
      <c r="AA328" s="1"/>
      <c r="AB328" s="1"/>
      <c r="AC328" s="1"/>
    </row>
    <row r="329" customFormat="false" ht="15" hidden="false" customHeight="false" outlineLevel="0" collapsed="false">
      <c r="A329" s="1"/>
      <c r="B329" s="76"/>
      <c r="C329" s="76"/>
      <c r="D329" s="76"/>
      <c r="E329" s="76"/>
      <c r="F329" s="76"/>
      <c r="G329" s="76"/>
      <c r="H329" s="76"/>
      <c r="I329" s="1"/>
      <c r="J329" s="1" t="s">
        <v>24</v>
      </c>
      <c r="K329" s="7" t="n">
        <v>470</v>
      </c>
      <c r="L329" s="1" t="s">
        <v>168</v>
      </c>
      <c r="M329" s="7"/>
      <c r="N329" s="62" t="s">
        <v>35</v>
      </c>
      <c r="O329" s="63" t="n">
        <f aca="false">0.18*P330</f>
        <v>4.05</v>
      </c>
      <c r="P329" s="47"/>
      <c r="Q329" s="1"/>
      <c r="R329" s="1"/>
      <c r="S329" s="1"/>
      <c r="T329" s="1"/>
      <c r="U329" s="1"/>
      <c r="V329" s="1"/>
      <c r="W329" s="1"/>
      <c r="X329" s="1"/>
      <c r="Y329" s="1"/>
      <c r="Z329" s="1"/>
      <c r="AA329" s="1"/>
      <c r="AB329" s="1"/>
      <c r="AC329" s="1"/>
    </row>
    <row r="330" customFormat="false" ht="15" hidden="false" customHeight="false" outlineLevel="0" collapsed="false">
      <c r="A330" s="1"/>
      <c r="B330" s="76"/>
      <c r="C330" s="76"/>
      <c r="D330" s="76"/>
      <c r="E330" s="76"/>
      <c r="F330" s="76"/>
      <c r="G330" s="76"/>
      <c r="H330" s="76"/>
      <c r="I330" s="1"/>
      <c r="J330" s="1" t="s">
        <v>24</v>
      </c>
      <c r="K330" s="7" t="n">
        <v>545</v>
      </c>
      <c r="L330" s="36" t="s">
        <v>162</v>
      </c>
      <c r="M330" s="1"/>
      <c r="N330" s="1"/>
      <c r="O330" s="1"/>
      <c r="P330" s="73" t="n">
        <f aca="false">O318</f>
        <v>22.5</v>
      </c>
      <c r="Q330" s="1"/>
      <c r="R330" s="1"/>
      <c r="S330" s="1"/>
      <c r="T330" s="1"/>
      <c r="U330" s="1"/>
      <c r="V330" s="1"/>
      <c r="W330" s="1"/>
      <c r="X330" s="1"/>
      <c r="Y330" s="1"/>
      <c r="Z330" s="1"/>
      <c r="AA330" s="1"/>
      <c r="AB330" s="1"/>
      <c r="AC330" s="1"/>
    </row>
    <row r="331" customFormat="false" ht="15" hidden="false" customHeight="false" outlineLevel="0" collapsed="false">
      <c r="A331" s="1"/>
      <c r="B331" s="76"/>
      <c r="C331" s="76"/>
      <c r="D331" s="76"/>
      <c r="E331" s="76"/>
      <c r="F331" s="76"/>
      <c r="G331" s="76"/>
      <c r="H331" s="76"/>
      <c r="I331" s="1"/>
      <c r="J331" s="1"/>
      <c r="K331" s="1"/>
      <c r="L331" s="1"/>
      <c r="M331" s="1"/>
      <c r="N331" s="1"/>
      <c r="O331" s="1"/>
      <c r="P331" s="1"/>
      <c r="Q331" s="1"/>
      <c r="R331" s="1"/>
      <c r="S331" s="1"/>
      <c r="T331" s="1"/>
      <c r="U331" s="1"/>
      <c r="V331" s="1"/>
      <c r="W331" s="1"/>
      <c r="X331" s="1"/>
      <c r="Y331" s="1"/>
      <c r="Z331" s="1"/>
      <c r="AA331" s="1"/>
      <c r="AB331" s="1"/>
      <c r="AC331" s="1"/>
    </row>
    <row r="332" customFormat="false" ht="15" hidden="false" customHeight="false" outlineLevel="0" collapsed="false">
      <c r="A332" s="1"/>
      <c r="B332" s="36" t="s">
        <v>181</v>
      </c>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row>
    <row r="333" customFormat="false" ht="15" hidden="false" customHeight="false" outlineLevel="0" collapsed="false">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row>
    <row r="334" customFormat="false" ht="15" hidden="false" customHeight="true" outlineLevel="0" collapsed="false">
      <c r="A334" s="1"/>
      <c r="B334" s="13" t="s">
        <v>182</v>
      </c>
      <c r="C334" s="13"/>
      <c r="D334" s="13"/>
      <c r="E334" s="13"/>
      <c r="F334" s="13"/>
      <c r="G334" s="13"/>
      <c r="H334" s="13"/>
      <c r="I334" s="13"/>
      <c r="J334" s="1"/>
      <c r="K334" s="1"/>
      <c r="L334" s="1"/>
      <c r="M334" s="1"/>
      <c r="N334" s="1"/>
      <c r="O334" s="1"/>
      <c r="P334" s="1"/>
      <c r="Q334" s="1"/>
      <c r="R334" s="1"/>
      <c r="S334" s="1"/>
      <c r="T334" s="1"/>
      <c r="U334" s="1"/>
      <c r="V334" s="1"/>
      <c r="W334" s="1"/>
      <c r="X334" s="1"/>
      <c r="Y334" s="1"/>
      <c r="Z334" s="1"/>
      <c r="AA334" s="1"/>
      <c r="AB334" s="1"/>
      <c r="AC334" s="1"/>
    </row>
    <row r="335" customFormat="false" ht="15" hidden="false" customHeight="false" outlineLevel="0" collapsed="false">
      <c r="A335" s="1"/>
      <c r="B335" s="13"/>
      <c r="C335" s="13"/>
      <c r="D335" s="13"/>
      <c r="E335" s="13"/>
      <c r="F335" s="13"/>
      <c r="G335" s="13"/>
      <c r="H335" s="13"/>
      <c r="I335" s="13"/>
      <c r="J335" s="1"/>
      <c r="K335" s="1"/>
      <c r="L335" s="1"/>
      <c r="M335" s="1"/>
      <c r="N335" s="1"/>
      <c r="O335" s="1"/>
      <c r="P335" s="1"/>
      <c r="Q335" s="1"/>
      <c r="R335" s="1"/>
      <c r="S335" s="1"/>
      <c r="T335" s="1"/>
      <c r="U335" s="1"/>
      <c r="V335" s="1"/>
      <c r="W335" s="1"/>
      <c r="X335" s="1"/>
      <c r="Y335" s="1"/>
      <c r="Z335" s="1"/>
      <c r="AA335" s="1"/>
      <c r="AB335" s="1"/>
      <c r="AC335" s="1"/>
    </row>
    <row r="336" customFormat="false" ht="15" hidden="false" customHeight="false" outlineLevel="0" collapsed="false">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row>
    <row r="337" customFormat="false" ht="15" hidden="false" customHeight="false" outlineLevel="0" collapsed="false">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row>
    <row r="338" customFormat="false" ht="15" hidden="false" customHeight="false" outlineLevel="0" collapsed="false">
      <c r="A338" s="1"/>
      <c r="B338" s="36" t="s">
        <v>183</v>
      </c>
      <c r="C338" s="1"/>
      <c r="D338" s="1"/>
      <c r="E338" s="1"/>
      <c r="F338" s="1" t="s">
        <v>184</v>
      </c>
      <c r="G338" s="1"/>
      <c r="H338" s="1"/>
      <c r="I338" s="1"/>
      <c r="J338" s="1"/>
      <c r="K338" s="1"/>
      <c r="L338" s="1"/>
      <c r="M338" s="1"/>
      <c r="N338" s="1"/>
      <c r="O338" s="1"/>
      <c r="P338" s="1"/>
      <c r="Q338" s="1"/>
      <c r="R338" s="1"/>
      <c r="S338" s="1"/>
      <c r="T338" s="1"/>
      <c r="U338" s="1"/>
      <c r="V338" s="1"/>
      <c r="W338" s="1"/>
      <c r="X338" s="1"/>
      <c r="Y338" s="1"/>
      <c r="Z338" s="1"/>
      <c r="AA338" s="1"/>
      <c r="AB338" s="1"/>
      <c r="AC338" s="1"/>
    </row>
    <row r="339" customFormat="false" ht="15" hidden="false" customHeight="false" outlineLevel="0" collapsed="false">
      <c r="A339" s="1"/>
      <c r="B339" s="1" t="s">
        <v>185</v>
      </c>
      <c r="C339" s="1"/>
      <c r="D339" s="1"/>
      <c r="E339" s="1"/>
      <c r="F339" s="1" t="s">
        <v>124</v>
      </c>
      <c r="G339" s="1"/>
      <c r="H339" s="1"/>
      <c r="I339" s="1"/>
      <c r="J339" s="1"/>
      <c r="K339" s="1"/>
      <c r="L339" s="1"/>
      <c r="M339" s="1"/>
      <c r="N339" s="1"/>
      <c r="O339" s="1"/>
      <c r="P339" s="1"/>
      <c r="Q339" s="1"/>
      <c r="R339" s="1"/>
      <c r="S339" s="1"/>
      <c r="T339" s="1"/>
      <c r="U339" s="1"/>
      <c r="V339" s="1"/>
      <c r="W339" s="1"/>
      <c r="X339" s="1"/>
      <c r="Y339" s="1"/>
      <c r="Z339" s="1"/>
      <c r="AA339" s="1"/>
      <c r="AB339" s="1"/>
      <c r="AC339" s="1"/>
    </row>
    <row r="340" customFormat="false" ht="15" hidden="false" customHeight="false" outlineLevel="0" collapsed="false">
      <c r="A340" s="1"/>
      <c r="B340" s="1" t="s">
        <v>186</v>
      </c>
      <c r="C340" s="1"/>
      <c r="D340" s="1"/>
      <c r="E340" s="1"/>
      <c r="F340" s="1" t="s">
        <v>158</v>
      </c>
      <c r="G340" s="1"/>
      <c r="H340" s="1"/>
      <c r="I340" s="1"/>
      <c r="J340" s="1"/>
      <c r="K340" s="1"/>
      <c r="L340" s="1"/>
      <c r="M340" s="1"/>
      <c r="N340" s="1"/>
      <c r="O340" s="1"/>
      <c r="P340" s="1"/>
      <c r="Q340" s="1"/>
      <c r="R340" s="1"/>
      <c r="S340" s="1"/>
      <c r="T340" s="1"/>
      <c r="U340" s="1"/>
      <c r="V340" s="1"/>
      <c r="W340" s="1"/>
      <c r="X340" s="1"/>
      <c r="Y340" s="1"/>
      <c r="Z340" s="1"/>
      <c r="AA340" s="1"/>
      <c r="AB340" s="1"/>
      <c r="AC340" s="1"/>
    </row>
    <row r="341" customFormat="false" ht="15" hidden="false" customHeight="false" outlineLevel="0" collapsed="false">
      <c r="A341" s="1"/>
      <c r="B341" s="1" t="s">
        <v>187</v>
      </c>
      <c r="C341" s="1"/>
      <c r="D341" s="1"/>
      <c r="E341" s="1"/>
      <c r="F341" s="1" t="s">
        <v>159</v>
      </c>
      <c r="G341" s="1"/>
      <c r="H341" s="1"/>
      <c r="I341" s="1"/>
      <c r="J341" s="1"/>
      <c r="K341" s="1"/>
      <c r="L341" s="1"/>
      <c r="M341" s="1"/>
      <c r="N341" s="1"/>
      <c r="O341" s="1"/>
      <c r="P341" s="1"/>
      <c r="Q341" s="1"/>
      <c r="R341" s="1"/>
      <c r="S341" s="1"/>
      <c r="T341" s="1"/>
      <c r="U341" s="1"/>
      <c r="V341" s="1"/>
      <c r="W341" s="1"/>
      <c r="X341" s="1"/>
      <c r="Y341" s="1"/>
      <c r="Z341" s="1"/>
      <c r="AA341" s="1"/>
      <c r="AB341" s="1"/>
      <c r="AC341" s="1"/>
    </row>
    <row r="342" customFormat="false" ht="15" hidden="false" customHeight="false" outlineLevel="0" collapsed="false">
      <c r="A342" s="1"/>
      <c r="B342" s="1"/>
      <c r="C342" s="1"/>
      <c r="D342" s="1"/>
      <c r="E342" s="1"/>
      <c r="F342" s="1" t="s">
        <v>175</v>
      </c>
      <c r="G342" s="1"/>
      <c r="H342" s="1"/>
      <c r="J342" s="1"/>
      <c r="K342" s="1"/>
      <c r="L342" s="1"/>
      <c r="M342" s="1"/>
      <c r="N342" s="1"/>
      <c r="O342" s="1"/>
      <c r="P342" s="1"/>
      <c r="Q342" s="1"/>
      <c r="R342" s="1"/>
      <c r="S342" s="1"/>
      <c r="T342" s="1"/>
      <c r="U342" s="1"/>
      <c r="V342" s="1"/>
      <c r="W342" s="1"/>
      <c r="X342" s="1"/>
      <c r="Y342" s="1"/>
      <c r="Z342" s="1"/>
      <c r="AA342" s="1"/>
      <c r="AB342" s="1"/>
      <c r="AC342" s="1"/>
    </row>
    <row r="343" customFormat="false" ht="15" hidden="false" customHeight="false" outlineLevel="0" collapsed="false">
      <c r="A343" s="1"/>
      <c r="B343" s="1"/>
      <c r="C343" s="1"/>
      <c r="D343" s="1"/>
      <c r="E343" s="1"/>
      <c r="F343" s="1" t="s">
        <v>188</v>
      </c>
      <c r="G343" s="1"/>
      <c r="H343" s="1"/>
      <c r="I343" s="1"/>
      <c r="J343" s="1"/>
      <c r="K343" s="1"/>
      <c r="L343" s="1"/>
      <c r="M343" s="1"/>
      <c r="N343" s="1"/>
      <c r="O343" s="1"/>
      <c r="P343" s="1"/>
      <c r="Q343" s="1"/>
      <c r="R343" s="1"/>
      <c r="S343" s="1"/>
      <c r="T343" s="1"/>
      <c r="U343" s="1"/>
      <c r="V343" s="1"/>
      <c r="W343" s="1"/>
      <c r="X343" s="1"/>
      <c r="Y343" s="1"/>
      <c r="Z343" s="1"/>
      <c r="AA343" s="1"/>
      <c r="AB343" s="1"/>
      <c r="AC343" s="1"/>
    </row>
    <row r="344" customFormat="false" ht="15" hidden="false" customHeight="false" outlineLevel="0" collapsed="false">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row>
    <row r="345" customFormat="false" ht="15" hidden="false" customHeight="false" outlineLevel="0" collapsed="false">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row>
    <row r="346" customFormat="false" ht="15" hidden="false" customHeight="false" outlineLevel="0" collapsed="false">
      <c r="A346" s="1"/>
      <c r="B346" s="34" t="s">
        <v>160</v>
      </c>
      <c r="C346" s="34" t="s">
        <v>73</v>
      </c>
      <c r="D346" s="34" t="s">
        <v>14</v>
      </c>
      <c r="E346" s="34"/>
      <c r="F346" s="34"/>
      <c r="G346" s="35" t="s">
        <v>15</v>
      </c>
      <c r="H346" s="35" t="s">
        <v>16</v>
      </c>
      <c r="I346" s="1"/>
      <c r="J346" s="34" t="s">
        <v>161</v>
      </c>
      <c r="K346" s="34" t="s">
        <v>73</v>
      </c>
      <c r="L346" s="34" t="s">
        <v>14</v>
      </c>
      <c r="M346" s="34"/>
      <c r="N346" s="34"/>
      <c r="O346" s="35" t="s">
        <v>15</v>
      </c>
      <c r="P346" s="35" t="s">
        <v>16</v>
      </c>
      <c r="Q346" s="1"/>
      <c r="R346" s="1"/>
      <c r="S346" s="1"/>
      <c r="T346" s="1"/>
      <c r="U346" s="1"/>
      <c r="V346" s="1"/>
      <c r="W346" s="1"/>
      <c r="X346" s="1"/>
      <c r="Y346" s="1"/>
      <c r="Z346" s="1"/>
      <c r="AA346" s="1"/>
      <c r="AB346" s="1"/>
      <c r="AC346" s="1"/>
    </row>
    <row r="347" customFormat="false" ht="15" hidden="false" customHeight="false" outlineLevel="0" collapsed="false">
      <c r="A347" s="1"/>
      <c r="B347" s="1" t="s">
        <v>18</v>
      </c>
      <c r="C347" s="7" t="n">
        <v>129</v>
      </c>
      <c r="D347" s="1" t="s">
        <v>74</v>
      </c>
      <c r="E347" s="1"/>
      <c r="F347" s="1"/>
      <c r="G347" s="1" t="n">
        <v>120</v>
      </c>
      <c r="H347" s="1"/>
      <c r="I347" s="1"/>
      <c r="J347" s="1" t="s">
        <v>18</v>
      </c>
      <c r="K347" s="7" t="n">
        <v>545</v>
      </c>
      <c r="L347" s="36" t="s">
        <v>162</v>
      </c>
      <c r="M347" s="7"/>
      <c r="N347" s="62" t="s">
        <v>35</v>
      </c>
      <c r="O347" s="63" t="n">
        <f aca="false">0.75*H351</f>
        <v>11.25</v>
      </c>
      <c r="P347" s="30"/>
      <c r="Q347" s="1"/>
      <c r="R347" s="1"/>
      <c r="S347" s="1"/>
      <c r="T347" s="1"/>
      <c r="U347" s="1"/>
      <c r="V347" s="1"/>
      <c r="W347" s="1"/>
      <c r="X347" s="1"/>
      <c r="Y347" s="1"/>
      <c r="Z347" s="1"/>
      <c r="AA347" s="1"/>
      <c r="AB347" s="1"/>
      <c r="AC347" s="1"/>
    </row>
    <row r="348" customFormat="false" ht="15" hidden="false" customHeight="false" outlineLevel="0" collapsed="false">
      <c r="A348" s="1"/>
      <c r="B348" s="1" t="s">
        <v>24</v>
      </c>
      <c r="C348" s="7" t="n">
        <v>112</v>
      </c>
      <c r="D348" s="1" t="s">
        <v>96</v>
      </c>
      <c r="E348" s="1"/>
      <c r="F348" s="1"/>
      <c r="G348" s="1"/>
      <c r="H348" s="1" t="n">
        <v>10</v>
      </c>
      <c r="I348" s="1" t="s">
        <v>189</v>
      </c>
      <c r="J348" s="1" t="s">
        <v>24</v>
      </c>
      <c r="K348" s="45" t="n">
        <v>760</v>
      </c>
      <c r="L348" s="1" t="s">
        <v>163</v>
      </c>
      <c r="M348" s="7"/>
      <c r="N348" s="7"/>
      <c r="O348" s="30"/>
      <c r="P348" s="74" t="n">
        <f aca="false">O347</f>
        <v>11.25</v>
      </c>
      <c r="Q348" s="1"/>
      <c r="R348" s="1"/>
      <c r="S348" s="1"/>
      <c r="T348" s="1"/>
      <c r="U348" s="1"/>
      <c r="V348" s="1"/>
      <c r="W348" s="1"/>
      <c r="X348" s="1"/>
      <c r="Y348" s="1"/>
      <c r="Z348" s="1"/>
      <c r="AA348" s="1"/>
      <c r="AB348" s="1"/>
      <c r="AC348" s="1"/>
    </row>
    <row r="349" customFormat="false" ht="15" hidden="false" customHeight="false" outlineLevel="0" collapsed="false">
      <c r="A349" s="1"/>
      <c r="B349" s="1" t="s">
        <v>24</v>
      </c>
      <c r="C349" s="7" t="n">
        <v>113</v>
      </c>
      <c r="D349" s="1" t="s">
        <v>99</v>
      </c>
      <c r="E349" s="1"/>
      <c r="F349" s="1"/>
      <c r="G349" s="1"/>
      <c r="H349" s="1" t="n">
        <v>5</v>
      </c>
      <c r="I349" s="1"/>
      <c r="J349" s="1"/>
      <c r="K349" s="7"/>
      <c r="L349" s="1"/>
      <c r="M349" s="1"/>
      <c r="N349" s="1"/>
      <c r="O349" s="1"/>
      <c r="P349" s="1"/>
      <c r="Q349" s="1"/>
      <c r="R349" s="1"/>
      <c r="S349" s="1"/>
      <c r="T349" s="1"/>
      <c r="U349" s="1"/>
      <c r="V349" s="1"/>
      <c r="W349" s="1"/>
      <c r="X349" s="1"/>
      <c r="Y349" s="1"/>
      <c r="Z349" s="1"/>
      <c r="AA349" s="1"/>
      <c r="AB349" s="1"/>
      <c r="AC349" s="1"/>
    </row>
    <row r="350" customFormat="false" ht="15" hidden="false" customHeight="false" outlineLevel="0" collapsed="false">
      <c r="A350" s="1"/>
      <c r="B350" s="1" t="s">
        <v>24</v>
      </c>
      <c r="C350" s="71" t="n">
        <v>557</v>
      </c>
      <c r="D350" s="72" t="s">
        <v>176</v>
      </c>
      <c r="E350" s="72"/>
      <c r="F350" s="1"/>
      <c r="G350" s="1"/>
      <c r="H350" s="1" t="n">
        <v>90</v>
      </c>
      <c r="I350" s="1" t="s">
        <v>190</v>
      </c>
      <c r="J350" s="34" t="s">
        <v>165</v>
      </c>
      <c r="K350" s="34" t="s">
        <v>73</v>
      </c>
      <c r="L350" s="34" t="s">
        <v>14</v>
      </c>
      <c r="M350" s="34"/>
      <c r="N350" s="34"/>
      <c r="O350" s="35" t="s">
        <v>15</v>
      </c>
      <c r="P350" s="35" t="s">
        <v>16</v>
      </c>
      <c r="Q350" s="1"/>
      <c r="R350" s="1"/>
      <c r="S350" s="1"/>
      <c r="T350" s="1"/>
      <c r="U350" s="1"/>
      <c r="V350" s="1"/>
      <c r="W350" s="1"/>
      <c r="X350" s="1"/>
      <c r="Y350" s="1"/>
      <c r="Z350" s="1"/>
      <c r="AA350" s="1"/>
      <c r="AB350" s="1"/>
      <c r="AC350" s="1"/>
    </row>
    <row r="351" customFormat="false" ht="15" hidden="false" customHeight="false" outlineLevel="0" collapsed="false">
      <c r="A351" s="1"/>
      <c r="B351" s="1" t="s">
        <v>24</v>
      </c>
      <c r="C351" s="7" t="n">
        <v>526</v>
      </c>
      <c r="D351" s="1" t="s">
        <v>128</v>
      </c>
      <c r="E351" s="1"/>
      <c r="F351" s="1"/>
      <c r="G351" s="1"/>
      <c r="H351" s="1" t="n">
        <f aca="false">G347-SUM(H348:H350)</f>
        <v>15</v>
      </c>
      <c r="I351" s="1"/>
      <c r="J351" s="1" t="s">
        <v>18</v>
      </c>
      <c r="K351" s="7" t="n">
        <v>545</v>
      </c>
      <c r="L351" s="36" t="s">
        <v>162</v>
      </c>
      <c r="M351" s="7"/>
      <c r="N351" s="62" t="s">
        <v>35</v>
      </c>
      <c r="O351" s="63" t="n">
        <f aca="false">0.25*H351</f>
        <v>3.75</v>
      </c>
      <c r="P351" s="30"/>
      <c r="Q351" s="1"/>
      <c r="R351" s="1"/>
      <c r="S351" s="1"/>
      <c r="T351" s="1"/>
      <c r="U351" s="1"/>
      <c r="V351" s="1"/>
      <c r="W351" s="1"/>
      <c r="X351" s="1"/>
      <c r="Y351" s="1"/>
      <c r="Z351" s="1"/>
      <c r="AA351" s="1"/>
      <c r="AB351" s="1"/>
      <c r="AC351" s="1"/>
    </row>
    <row r="352" customFormat="false" ht="15" hidden="false" customHeight="false" outlineLevel="0" collapsed="false">
      <c r="A352" s="1"/>
      <c r="B352" s="1"/>
      <c r="C352" s="1"/>
      <c r="D352" s="1"/>
      <c r="E352" s="1"/>
      <c r="F352" s="1"/>
      <c r="G352" s="1"/>
      <c r="H352" s="1"/>
      <c r="I352" s="1"/>
      <c r="J352" s="1" t="s">
        <v>24</v>
      </c>
      <c r="K352" s="7" t="n">
        <v>760</v>
      </c>
      <c r="L352" s="1" t="s">
        <v>163</v>
      </c>
      <c r="M352" s="7"/>
      <c r="N352" s="7"/>
      <c r="O352" s="30"/>
      <c r="P352" s="74" t="n">
        <f aca="false">O351</f>
        <v>3.75</v>
      </c>
      <c r="Q352" s="1"/>
      <c r="R352" s="1"/>
      <c r="S352" s="1"/>
      <c r="T352" s="1"/>
      <c r="U352" s="1"/>
      <c r="V352" s="1"/>
      <c r="W352" s="1"/>
      <c r="X352" s="1"/>
      <c r="Y352" s="1"/>
      <c r="Z352" s="1"/>
      <c r="AA352" s="1"/>
      <c r="AB352" s="1"/>
      <c r="AC352" s="1"/>
    </row>
    <row r="353" customFormat="false" ht="15" hidden="false" customHeight="false" outlineLevel="0" collapsed="false">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row>
    <row r="354" customFormat="false" ht="15" hidden="false" customHeight="false" outlineLevel="0" collapsed="false">
      <c r="A354" s="1"/>
      <c r="B354" s="1" t="s">
        <v>78</v>
      </c>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row>
    <row r="355" customFormat="false" ht="15" hidden="false" customHeight="false" outlineLevel="0" collapsed="false">
      <c r="A355" s="1"/>
      <c r="B355" s="1" t="s">
        <v>191</v>
      </c>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row>
    <row r="356" customFormat="false" ht="15" hidden="false" customHeight="false" outlineLevel="0" collapsed="false">
      <c r="A356" s="1"/>
      <c r="B356" s="1" t="s">
        <v>192</v>
      </c>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row>
    <row r="357" customFormat="false" ht="15" hidden="false" customHeight="false" outlineLevel="0" collapsed="false">
      <c r="A357" s="1"/>
      <c r="B357" s="6" t="s">
        <v>193</v>
      </c>
      <c r="C357" s="77" t="n">
        <f aca="false">105/120</f>
        <v>0.875</v>
      </c>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row>
    <row r="358" customFormat="false" ht="15" hidden="false" customHeight="false" outlineLevel="0" collapsed="false">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row>
    <row r="359" customFormat="false" ht="15" hidden="false" customHeight="false" outlineLevel="0" collapsed="false">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row>
    <row r="360" customFormat="false" ht="15" hidden="false" customHeight="false" outlineLevel="0" collapsed="false">
      <c r="A360" s="1"/>
      <c r="B360" s="33" t="s">
        <v>194</v>
      </c>
      <c r="C360" s="33"/>
      <c r="D360" s="33"/>
      <c r="E360" s="33"/>
      <c r="F360" s="33"/>
      <c r="G360" s="33"/>
      <c r="H360" s="33"/>
      <c r="I360" s="33"/>
      <c r="J360" s="33"/>
      <c r="K360" s="33"/>
      <c r="L360" s="1"/>
      <c r="M360" s="1"/>
      <c r="N360" s="1"/>
      <c r="O360" s="1"/>
      <c r="P360" s="1"/>
      <c r="Q360" s="1"/>
      <c r="R360" s="1"/>
      <c r="S360" s="1"/>
      <c r="T360" s="1"/>
      <c r="U360" s="1"/>
      <c r="V360" s="1"/>
      <c r="W360" s="1"/>
      <c r="X360" s="1"/>
      <c r="Y360" s="1"/>
      <c r="Z360" s="1"/>
      <c r="AA360" s="1"/>
      <c r="AB360" s="1"/>
      <c r="AC360" s="1"/>
    </row>
    <row r="361" customFormat="false" ht="15" hidden="false" customHeight="false" outlineLevel="0" collapsed="false">
      <c r="A361" s="1"/>
      <c r="C361" s="1" t="s">
        <v>195</v>
      </c>
      <c r="D361" s="1" t="s">
        <v>196</v>
      </c>
      <c r="E361" s="1"/>
      <c r="F361" s="1"/>
      <c r="G361" s="1" t="s">
        <v>197</v>
      </c>
      <c r="H361" s="1" t="s">
        <v>198</v>
      </c>
      <c r="I361" s="1"/>
      <c r="J361" s="1"/>
      <c r="K361" s="1"/>
      <c r="L361" s="1"/>
      <c r="M361" s="1"/>
      <c r="N361" s="1"/>
      <c r="O361" s="1"/>
      <c r="P361" s="1"/>
      <c r="Q361" s="1"/>
      <c r="R361" s="1"/>
      <c r="S361" s="1"/>
      <c r="T361" s="1"/>
      <c r="U361" s="1"/>
      <c r="V361" s="1"/>
      <c r="W361" s="1"/>
      <c r="X361" s="1"/>
      <c r="Y361" s="1"/>
      <c r="Z361" s="1"/>
      <c r="AA361" s="1"/>
      <c r="AB361" s="1"/>
      <c r="AC361" s="1"/>
    </row>
    <row r="362" customFormat="false" ht="15" hidden="false" customHeight="false" outlineLevel="0" collapsed="false">
      <c r="A362" s="1"/>
      <c r="B362" s="1"/>
      <c r="C362" s="1"/>
      <c r="D362" s="78" t="s">
        <v>199</v>
      </c>
      <c r="E362" s="78"/>
      <c r="F362" s="78"/>
      <c r="G362" s="1"/>
      <c r="H362" s="1" t="s">
        <v>200</v>
      </c>
      <c r="I362" s="1"/>
      <c r="J362" s="1"/>
      <c r="K362" s="1"/>
      <c r="L362" s="1"/>
      <c r="M362" s="1"/>
      <c r="N362" s="1"/>
      <c r="O362" s="1"/>
      <c r="P362" s="1"/>
      <c r="Q362" s="1"/>
      <c r="R362" s="1"/>
      <c r="S362" s="1"/>
      <c r="T362" s="1"/>
      <c r="U362" s="1"/>
      <c r="V362" s="1"/>
      <c r="W362" s="1"/>
      <c r="X362" s="1"/>
      <c r="Y362" s="1"/>
      <c r="Z362" s="1"/>
      <c r="AA362" s="1"/>
      <c r="AB362" s="1"/>
      <c r="AC362" s="1"/>
    </row>
    <row r="363" customFormat="false" ht="15" hidden="false" customHeight="false" outlineLevel="0" collapsed="false">
      <c r="A363" s="1"/>
      <c r="B363" s="1"/>
      <c r="C363" s="79" t="s">
        <v>201</v>
      </c>
      <c r="D363" s="79"/>
      <c r="E363" s="79"/>
      <c r="F363" s="79"/>
      <c r="G363" s="1"/>
      <c r="H363" s="1" t="s">
        <v>202</v>
      </c>
      <c r="I363" s="1"/>
      <c r="J363" s="1"/>
      <c r="K363" s="1"/>
      <c r="L363" s="1"/>
      <c r="M363" s="1"/>
      <c r="N363" s="1"/>
      <c r="O363" s="1"/>
      <c r="P363" s="1"/>
      <c r="Q363" s="1"/>
      <c r="R363" s="1"/>
      <c r="S363" s="1"/>
      <c r="T363" s="1"/>
      <c r="U363" s="1"/>
      <c r="V363" s="1"/>
      <c r="W363" s="1"/>
      <c r="X363" s="1"/>
      <c r="Y363" s="1"/>
      <c r="Z363" s="1"/>
      <c r="AA363" s="1"/>
      <c r="AB363" s="1"/>
      <c r="AC363" s="1"/>
    </row>
    <row r="364" customFormat="false" ht="15" hidden="false" customHeight="false" outlineLevel="0" collapsed="false">
      <c r="A364" s="1"/>
      <c r="B364" s="1"/>
      <c r="C364" s="1"/>
      <c r="D364" s="1"/>
      <c r="E364" s="1"/>
      <c r="F364" s="1"/>
      <c r="G364" s="1"/>
      <c r="H364" s="1" t="s">
        <v>203</v>
      </c>
      <c r="I364" s="1"/>
      <c r="J364" s="1"/>
      <c r="K364" s="1"/>
      <c r="L364" s="1"/>
      <c r="M364" s="1"/>
      <c r="N364" s="1"/>
      <c r="O364" s="1"/>
      <c r="P364" s="1"/>
      <c r="Q364" s="1"/>
      <c r="R364" s="1"/>
      <c r="S364" s="1"/>
      <c r="T364" s="1"/>
      <c r="U364" s="1"/>
      <c r="V364" s="1"/>
      <c r="W364" s="1"/>
      <c r="X364" s="1"/>
      <c r="Y364" s="1"/>
      <c r="Z364" s="1"/>
      <c r="AA364" s="1"/>
      <c r="AB364" s="1"/>
      <c r="AC364" s="1"/>
    </row>
    <row r="365" customFormat="false" ht="15" hidden="false" customHeight="false" outlineLevel="0" collapsed="false">
      <c r="A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row>
    <row r="366" customFormat="false" ht="15" hidden="false" customHeight="false" outlineLevel="0" collapsed="false">
      <c r="A366" s="1"/>
      <c r="B366" s="1"/>
      <c r="C366" s="1" t="s">
        <v>204</v>
      </c>
      <c r="D366" s="1" t="s">
        <v>205</v>
      </c>
      <c r="E366" s="1"/>
      <c r="F366" s="1"/>
      <c r="G366" s="1" t="s">
        <v>206</v>
      </c>
      <c r="H366" s="1"/>
      <c r="I366" s="1"/>
      <c r="J366" s="1"/>
      <c r="K366" s="1"/>
      <c r="L366" s="1"/>
      <c r="M366" s="1"/>
      <c r="N366" s="1"/>
      <c r="O366" s="1"/>
      <c r="P366" s="1"/>
      <c r="Q366" s="1"/>
      <c r="R366" s="1"/>
      <c r="S366" s="1"/>
      <c r="T366" s="1"/>
      <c r="U366" s="1"/>
      <c r="V366" s="1"/>
      <c r="W366" s="1"/>
      <c r="X366" s="1"/>
      <c r="Y366" s="1"/>
      <c r="Z366" s="1"/>
      <c r="AA366" s="1"/>
      <c r="AB366" s="1"/>
      <c r="AC366" s="1"/>
    </row>
    <row r="367" customFormat="false" ht="15" hidden="false" customHeight="false" outlineLevel="0" collapsed="false">
      <c r="A367" s="1"/>
      <c r="B367" s="1"/>
      <c r="C367" s="1"/>
      <c r="D367" s="1" t="s">
        <v>207</v>
      </c>
      <c r="E367" s="1"/>
      <c r="F367" s="1"/>
      <c r="G367" s="1"/>
      <c r="H367" s="1"/>
      <c r="I367" s="1"/>
      <c r="J367" s="1"/>
      <c r="K367" s="1"/>
      <c r="L367" s="1"/>
      <c r="M367" s="1"/>
      <c r="N367" s="1"/>
      <c r="O367" s="1"/>
      <c r="P367" s="1"/>
      <c r="Q367" s="1"/>
      <c r="R367" s="1"/>
      <c r="S367" s="1"/>
      <c r="T367" s="1"/>
      <c r="U367" s="1"/>
      <c r="V367" s="1"/>
      <c r="W367" s="1"/>
      <c r="X367" s="1"/>
      <c r="Y367" s="1"/>
      <c r="Z367" s="1"/>
      <c r="AA367" s="1"/>
      <c r="AB367" s="1"/>
      <c r="AC367" s="1"/>
    </row>
    <row r="368" customFormat="false" ht="15" hidden="false" customHeight="false" outlineLevel="0" collapsed="false">
      <c r="A368" s="1"/>
      <c r="B368" s="1"/>
      <c r="C368" s="1"/>
      <c r="D368" s="1" t="s">
        <v>208</v>
      </c>
      <c r="E368" s="1"/>
      <c r="F368" s="1"/>
      <c r="G368" s="1" t="s">
        <v>209</v>
      </c>
      <c r="H368" s="1"/>
      <c r="I368" s="1"/>
      <c r="J368" s="1"/>
      <c r="K368" s="1"/>
      <c r="L368" s="1"/>
      <c r="M368" s="1"/>
      <c r="N368" s="1"/>
      <c r="O368" s="1"/>
      <c r="P368" s="1"/>
      <c r="Q368" s="1"/>
      <c r="R368" s="1"/>
      <c r="S368" s="1"/>
      <c r="T368" s="1"/>
      <c r="U368" s="1"/>
      <c r="V368" s="1"/>
      <c r="W368" s="1"/>
      <c r="X368" s="1"/>
      <c r="Y368" s="1"/>
      <c r="Z368" s="1"/>
      <c r="AA368" s="1"/>
      <c r="AB368" s="1"/>
      <c r="AC368" s="1"/>
    </row>
    <row r="369" customFormat="false" ht="15" hidden="false" customHeight="false" outlineLevel="0" collapsed="false">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row>
    <row r="370" customFormat="false" ht="15" hidden="false" customHeight="false" outlineLevel="0" collapsed="false">
      <c r="A370" s="1"/>
      <c r="B370" s="1"/>
      <c r="C370" s="1" t="s">
        <v>210</v>
      </c>
      <c r="D370" s="1"/>
      <c r="E370" s="1"/>
      <c r="F370" s="1"/>
      <c r="G370" s="1" t="s">
        <v>211</v>
      </c>
      <c r="H370" s="1"/>
      <c r="I370" s="1"/>
      <c r="J370" s="1"/>
      <c r="K370" s="1"/>
      <c r="L370" s="1"/>
      <c r="M370" s="1"/>
      <c r="N370" s="1"/>
      <c r="O370" s="1"/>
      <c r="P370" s="1"/>
      <c r="Q370" s="1"/>
      <c r="R370" s="1"/>
      <c r="S370" s="1"/>
      <c r="T370" s="1"/>
      <c r="U370" s="1"/>
      <c r="V370" s="1"/>
      <c r="W370" s="1"/>
      <c r="X370" s="1"/>
      <c r="Y370" s="1"/>
      <c r="Z370" s="1"/>
      <c r="AA370" s="1"/>
      <c r="AB370" s="1"/>
      <c r="AC370" s="1"/>
    </row>
    <row r="371" customFormat="false" ht="15" hidden="false" customHeight="false" outlineLevel="0" collapsed="false">
      <c r="A371" s="1"/>
      <c r="B371" s="1"/>
      <c r="C371" s="1" t="s">
        <v>212</v>
      </c>
      <c r="D371" s="1"/>
      <c r="E371" s="1"/>
      <c r="F371" s="1"/>
      <c r="G371" s="36" t="s">
        <v>213</v>
      </c>
      <c r="H371" s="1"/>
      <c r="I371" s="1"/>
      <c r="J371" s="1"/>
      <c r="K371" s="1"/>
      <c r="L371" s="1"/>
      <c r="M371" s="1"/>
      <c r="N371" s="1"/>
      <c r="O371" s="1"/>
      <c r="P371" s="1"/>
      <c r="Q371" s="1"/>
      <c r="R371" s="1"/>
      <c r="S371" s="1"/>
      <c r="T371" s="1"/>
      <c r="U371" s="1"/>
      <c r="V371" s="1"/>
      <c r="W371" s="1"/>
      <c r="X371" s="1"/>
      <c r="Y371" s="1"/>
      <c r="Z371" s="1"/>
      <c r="AA371" s="1"/>
      <c r="AB371" s="1"/>
      <c r="AC371" s="1"/>
    </row>
    <row r="372" customFormat="false" ht="15" hidden="false" customHeight="false" outlineLevel="0" collapsed="false">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row>
    <row r="373" customFormat="false" ht="15" hidden="false" customHeight="false" outlineLevel="0" collapsed="false">
      <c r="A373" s="1"/>
      <c r="B373" s="1" t="s">
        <v>214</v>
      </c>
      <c r="C373" s="1"/>
      <c r="D373" s="1"/>
      <c r="E373" s="1"/>
      <c r="F373" s="1"/>
      <c r="G373" s="80" t="s">
        <v>215</v>
      </c>
      <c r="H373" s="80"/>
      <c r="I373" s="80"/>
      <c r="J373" s="1"/>
      <c r="K373" s="1"/>
      <c r="L373" s="1"/>
      <c r="M373" s="1"/>
      <c r="N373" s="1"/>
      <c r="O373" s="1"/>
      <c r="P373" s="1"/>
      <c r="Q373" s="1"/>
      <c r="R373" s="1"/>
      <c r="S373" s="1"/>
      <c r="T373" s="1"/>
      <c r="U373" s="1"/>
      <c r="V373" s="1"/>
      <c r="W373" s="1"/>
      <c r="X373" s="1"/>
      <c r="Y373" s="1"/>
      <c r="Z373" s="1"/>
      <c r="AA373" s="1"/>
      <c r="AB373" s="1"/>
      <c r="AC373" s="1"/>
    </row>
    <row r="374" customFormat="false" ht="15" hidden="false" customHeight="false" outlineLevel="0" collapsed="false">
      <c r="A374" s="1"/>
      <c r="B374" s="1"/>
      <c r="C374" s="1"/>
      <c r="D374" s="1"/>
      <c r="E374" s="81" t="s">
        <v>216</v>
      </c>
      <c r="F374" s="1"/>
      <c r="G374" s="7" t="s">
        <v>217</v>
      </c>
      <c r="H374" s="1"/>
      <c r="I374" s="82" t="s">
        <v>218</v>
      </c>
      <c r="J374" s="1"/>
      <c r="K374" s="1"/>
      <c r="L374" s="1"/>
      <c r="M374" s="1"/>
      <c r="N374" s="1"/>
      <c r="O374" s="1"/>
      <c r="P374" s="1"/>
      <c r="Q374" s="1"/>
      <c r="R374" s="1"/>
      <c r="S374" s="1"/>
      <c r="T374" s="1"/>
      <c r="U374" s="1"/>
      <c r="V374" s="1"/>
      <c r="W374" s="1"/>
      <c r="X374" s="1"/>
      <c r="Y374" s="1"/>
      <c r="Z374" s="1"/>
      <c r="AA374" s="1"/>
      <c r="AB374" s="1"/>
      <c r="AC374" s="1"/>
    </row>
    <row r="375" customFormat="false" ht="15" hidden="false" customHeight="false" outlineLevel="0" collapsed="false">
      <c r="A375" s="1"/>
      <c r="B375" s="1"/>
      <c r="C375" s="1" t="s">
        <v>117</v>
      </c>
      <c r="D375" s="1"/>
      <c r="E375" s="1" t="n">
        <v>100</v>
      </c>
      <c r="F375" s="1"/>
      <c r="G375" s="78" t="n">
        <f aca="false">E375+E377</f>
        <v>130</v>
      </c>
      <c r="H375" s="1"/>
      <c r="I375" s="1" t="n">
        <v>100</v>
      </c>
      <c r="J375" s="1"/>
      <c r="K375" s="1"/>
      <c r="L375" s="1"/>
      <c r="M375" s="1"/>
      <c r="N375" s="1"/>
      <c r="O375" s="1"/>
      <c r="P375" s="1"/>
      <c r="Q375" s="1"/>
      <c r="R375" s="1"/>
      <c r="S375" s="1"/>
      <c r="T375" s="1"/>
      <c r="U375" s="1"/>
      <c r="V375" s="1"/>
      <c r="W375" s="1"/>
      <c r="X375" s="1"/>
      <c r="Y375" s="1"/>
      <c r="Z375" s="1"/>
      <c r="AA375" s="1"/>
      <c r="AB375" s="1"/>
      <c r="AC375" s="1"/>
    </row>
    <row r="376" customFormat="false" ht="15" hidden="false" customHeight="false" outlineLevel="0" collapsed="false">
      <c r="A376" s="1"/>
      <c r="B376" s="1"/>
      <c r="C376" s="1" t="s">
        <v>96</v>
      </c>
      <c r="D376" s="1"/>
      <c r="E376" s="1" t="n">
        <v>20</v>
      </c>
      <c r="F376" s="1"/>
      <c r="G376" s="1" t="n">
        <f aca="false">E376</f>
        <v>20</v>
      </c>
      <c r="H376" s="1"/>
      <c r="I376" s="1" t="n">
        <v>20</v>
      </c>
      <c r="J376" s="1"/>
      <c r="K376" s="1"/>
      <c r="L376" s="1"/>
      <c r="M376" s="1"/>
      <c r="N376" s="1"/>
      <c r="O376" s="1"/>
      <c r="P376" s="1"/>
      <c r="Q376" s="1"/>
      <c r="R376" s="1"/>
      <c r="S376" s="1"/>
      <c r="T376" s="1"/>
      <c r="U376" s="1"/>
      <c r="V376" s="1"/>
      <c r="W376" s="1"/>
      <c r="X376" s="1"/>
      <c r="Y376" s="1"/>
      <c r="Z376" s="1"/>
      <c r="AA376" s="1"/>
      <c r="AB376" s="1"/>
      <c r="AC376" s="1"/>
    </row>
    <row r="377" customFormat="false" ht="15" hidden="false" customHeight="false" outlineLevel="0" collapsed="false">
      <c r="A377" s="1"/>
      <c r="B377" s="1"/>
      <c r="C377" s="1" t="s">
        <v>120</v>
      </c>
      <c r="D377" s="1"/>
      <c r="E377" s="1" t="n">
        <v>30</v>
      </c>
      <c r="F377" s="1"/>
      <c r="G377" s="78" t="n">
        <f aca="false">E377-30</f>
        <v>0</v>
      </c>
      <c r="H377" s="1"/>
      <c r="I377" s="1" t="n">
        <v>30</v>
      </c>
      <c r="J377" s="1"/>
      <c r="K377" s="1"/>
      <c r="L377" s="1"/>
      <c r="M377" s="1"/>
      <c r="N377" s="1"/>
      <c r="O377" s="1"/>
      <c r="P377" s="1"/>
      <c r="Q377" s="1"/>
      <c r="R377" s="1"/>
      <c r="S377" s="1"/>
      <c r="T377" s="1"/>
      <c r="U377" s="1"/>
      <c r="V377" s="1"/>
      <c r="W377" s="1"/>
      <c r="X377" s="1"/>
      <c r="Y377" s="1"/>
      <c r="Z377" s="1"/>
      <c r="AA377" s="1"/>
      <c r="AB377" s="1"/>
      <c r="AC377" s="1"/>
    </row>
    <row r="378" customFormat="false" ht="15" hidden="false" customHeight="false" outlineLevel="0" collapsed="false">
      <c r="A378" s="1"/>
      <c r="B378" s="1"/>
      <c r="C378" s="1" t="s">
        <v>122</v>
      </c>
      <c r="D378" s="1"/>
      <c r="E378" s="1" t="n">
        <v>45</v>
      </c>
      <c r="F378" s="1"/>
      <c r="G378" s="1" t="n">
        <f aca="false">E378</f>
        <v>45</v>
      </c>
      <c r="H378" s="1"/>
      <c r="I378" s="1" t="n">
        <v>45</v>
      </c>
      <c r="J378" s="1"/>
      <c r="K378" s="1"/>
      <c r="L378" s="1"/>
      <c r="M378" s="1"/>
      <c r="N378" s="1"/>
      <c r="O378" s="1"/>
      <c r="P378" s="1"/>
      <c r="Q378" s="1"/>
      <c r="R378" s="1"/>
      <c r="S378" s="1"/>
      <c r="T378" s="1"/>
      <c r="U378" s="1"/>
      <c r="V378" s="1"/>
      <c r="W378" s="1"/>
      <c r="X378" s="1"/>
      <c r="Y378" s="1"/>
      <c r="Z378" s="1"/>
      <c r="AA378" s="1"/>
      <c r="AB378" s="1"/>
      <c r="AC378" s="1"/>
    </row>
    <row r="379" customFormat="false" ht="16" hidden="false" customHeight="false" outlineLevel="0" collapsed="false">
      <c r="A379" s="1"/>
      <c r="B379" s="1"/>
      <c r="C379" s="1"/>
      <c r="D379" s="10" t="s">
        <v>29</v>
      </c>
      <c r="E379" s="10" t="n">
        <f aca="false">+SUM(E375:E378)</f>
        <v>195</v>
      </c>
      <c r="F379" s="83"/>
      <c r="G379" s="10" t="n">
        <f aca="false">SUM(G375:G378)</f>
        <v>195</v>
      </c>
      <c r="H379" s="1"/>
      <c r="I379" s="84" t="n">
        <f aca="false">SUM(I375:I378)</f>
        <v>195</v>
      </c>
      <c r="J379" s="1"/>
      <c r="K379" s="1"/>
      <c r="L379" s="1"/>
      <c r="M379" s="1"/>
      <c r="N379" s="1"/>
      <c r="O379" s="1"/>
      <c r="P379" s="1"/>
      <c r="Q379" s="1"/>
      <c r="R379" s="1"/>
      <c r="S379" s="1"/>
      <c r="T379" s="1"/>
      <c r="U379" s="1"/>
      <c r="V379" s="1"/>
      <c r="W379" s="1"/>
      <c r="X379" s="1"/>
      <c r="Y379" s="1"/>
      <c r="Z379" s="1"/>
      <c r="AA379" s="1"/>
      <c r="AB379" s="1"/>
      <c r="AC379" s="1"/>
    </row>
    <row r="380" customFormat="false" ht="16" hidden="false" customHeight="false" outlineLevel="0" collapsed="false">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row>
    <row r="381" customFormat="false" ht="15" hidden="false" customHeight="true" outlineLevel="0" collapsed="false">
      <c r="A381" s="1"/>
      <c r="B381" s="1"/>
      <c r="C381" s="1" t="s">
        <v>219</v>
      </c>
      <c r="D381" s="1"/>
      <c r="E381" s="1" t="n">
        <v>100</v>
      </c>
      <c r="F381" s="1"/>
      <c r="G381" s="1" t="n">
        <f aca="false">G375</f>
        <v>130</v>
      </c>
      <c r="H381" s="1"/>
      <c r="I381" s="79" t="n">
        <v>200</v>
      </c>
      <c r="J381" s="85" t="s">
        <v>220</v>
      </c>
      <c r="K381" s="85"/>
      <c r="L381" s="85"/>
      <c r="M381" s="1"/>
      <c r="N381" s="1"/>
      <c r="O381" s="1"/>
      <c r="P381" s="1"/>
      <c r="Q381" s="1"/>
      <c r="R381" s="1"/>
      <c r="S381" s="1"/>
      <c r="T381" s="1"/>
      <c r="U381" s="1"/>
      <c r="V381" s="1"/>
      <c r="W381" s="1"/>
      <c r="X381" s="1"/>
      <c r="Y381" s="1"/>
      <c r="Z381" s="1"/>
      <c r="AA381" s="1"/>
      <c r="AB381" s="1"/>
      <c r="AC381" s="1"/>
    </row>
    <row r="382" customFormat="false" ht="15" hidden="false" customHeight="false" outlineLevel="0" collapsed="false">
      <c r="A382" s="1"/>
      <c r="B382" s="1"/>
      <c r="C382" s="1" t="s">
        <v>221</v>
      </c>
      <c r="D382" s="36" t="s">
        <v>222</v>
      </c>
      <c r="E382" s="1" t="n">
        <f aca="false">E375/E381</f>
        <v>1</v>
      </c>
      <c r="F382" s="1"/>
      <c r="G382" s="1" t="n">
        <f aca="false">G375/G381</f>
        <v>1</v>
      </c>
      <c r="H382" s="1"/>
      <c r="I382" s="1" t="n">
        <f aca="false">I375/I381</f>
        <v>0.5</v>
      </c>
      <c r="J382" s="85"/>
      <c r="K382" s="85"/>
      <c r="L382" s="85"/>
      <c r="M382" s="1"/>
      <c r="N382" s="1"/>
      <c r="O382" s="1"/>
      <c r="P382" s="1"/>
      <c r="Q382" s="1"/>
      <c r="R382" s="1"/>
      <c r="S382" s="1"/>
      <c r="T382" s="1"/>
      <c r="U382" s="1"/>
      <c r="V382" s="1"/>
      <c r="W382" s="1"/>
      <c r="X382" s="1"/>
      <c r="Y382" s="1"/>
      <c r="Z382" s="1"/>
      <c r="AA382" s="1"/>
      <c r="AB382" s="1"/>
      <c r="AC382" s="1"/>
    </row>
    <row r="383" customFormat="false" ht="15" hidden="false" customHeight="false" outlineLevel="0" collapsed="false">
      <c r="A383" s="1"/>
      <c r="B383" s="1"/>
      <c r="C383" s="1" t="s">
        <v>223</v>
      </c>
      <c r="D383" s="1" t="s">
        <v>224</v>
      </c>
      <c r="E383" s="1" t="n">
        <f aca="false">E379/E381</f>
        <v>1.95</v>
      </c>
      <c r="F383" s="1"/>
      <c r="G383" s="1" t="n">
        <f aca="false">G379/G381</f>
        <v>1.5</v>
      </c>
      <c r="H383" s="1"/>
      <c r="I383" s="0" t="n">
        <f aca="false">I379/I381</f>
        <v>0.975</v>
      </c>
      <c r="J383" s="85"/>
      <c r="K383" s="85"/>
      <c r="L383" s="85"/>
      <c r="M383" s="1"/>
      <c r="N383" s="1"/>
      <c r="O383" s="1"/>
      <c r="P383" s="1"/>
      <c r="Q383" s="1"/>
      <c r="R383" s="1"/>
      <c r="S383" s="1"/>
      <c r="T383" s="1"/>
      <c r="U383" s="1"/>
      <c r="V383" s="1"/>
      <c r="W383" s="1"/>
      <c r="X383" s="1"/>
      <c r="Y383" s="1"/>
      <c r="Z383" s="1"/>
      <c r="AA383" s="1"/>
      <c r="AB383" s="1"/>
      <c r="AC383" s="1"/>
    </row>
    <row r="384" customFormat="false" ht="15" hidden="false" customHeight="true" outlineLevel="0" collapsed="false">
      <c r="A384" s="1"/>
      <c r="B384" s="1"/>
      <c r="C384" s="1" t="s">
        <v>225</v>
      </c>
      <c r="D384" s="1" t="s">
        <v>226</v>
      </c>
      <c r="E384" s="32" t="s">
        <v>227</v>
      </c>
      <c r="F384" s="1"/>
      <c r="G384" s="32" t="s">
        <v>228</v>
      </c>
      <c r="H384" s="86" t="n">
        <f aca="false">50/130</f>
        <v>0.384615384615385</v>
      </c>
      <c r="I384" s="13" t="s">
        <v>229</v>
      </c>
      <c r="J384" s="13"/>
      <c r="K384" s="13"/>
      <c r="L384" s="1"/>
      <c r="M384" s="1"/>
      <c r="N384" s="1"/>
      <c r="O384" s="1"/>
      <c r="P384" s="1"/>
      <c r="Q384" s="1"/>
      <c r="R384" s="1"/>
      <c r="S384" s="1"/>
      <c r="T384" s="1"/>
      <c r="U384" s="1"/>
      <c r="V384" s="1"/>
      <c r="W384" s="1"/>
      <c r="X384" s="1"/>
      <c r="Y384" s="1"/>
      <c r="Z384" s="1"/>
      <c r="AA384" s="1"/>
      <c r="AB384" s="1"/>
      <c r="AC384" s="1"/>
    </row>
    <row r="385" customFormat="false" ht="15" hidden="false" customHeight="false" outlineLevel="0" collapsed="false">
      <c r="A385" s="1"/>
      <c r="B385" s="1"/>
      <c r="C385" s="1"/>
      <c r="D385" s="1"/>
      <c r="E385" s="1"/>
      <c r="F385" s="1"/>
      <c r="G385" s="1"/>
      <c r="H385" s="86" t="n">
        <f aca="false">50/130</f>
        <v>0.384615384615385</v>
      </c>
      <c r="I385" s="13"/>
      <c r="J385" s="13"/>
      <c r="K385" s="13"/>
      <c r="L385" s="1"/>
      <c r="M385" s="1"/>
      <c r="N385" s="1"/>
      <c r="O385" s="1"/>
      <c r="P385" s="1"/>
      <c r="Q385" s="1"/>
      <c r="R385" s="1"/>
      <c r="S385" s="1"/>
      <c r="T385" s="1"/>
      <c r="U385" s="1"/>
      <c r="V385" s="1"/>
      <c r="W385" s="1"/>
      <c r="X385" s="1"/>
      <c r="Y385" s="1"/>
      <c r="Z385" s="1"/>
      <c r="AA385" s="1"/>
      <c r="AB385" s="1"/>
      <c r="AC385" s="1"/>
    </row>
    <row r="386" customFormat="false" ht="15" hidden="false" customHeight="false" outlineLevel="0" collapsed="false">
      <c r="A386" s="1"/>
      <c r="B386" s="1"/>
      <c r="C386" s="1"/>
      <c r="D386" s="1"/>
      <c r="E386" s="1"/>
      <c r="F386" s="1"/>
      <c r="G386" s="1"/>
      <c r="H386" s="86" t="n">
        <f aca="false">30/130</f>
        <v>0.230769230769231</v>
      </c>
      <c r="I386" s="13"/>
      <c r="J386" s="13"/>
      <c r="K386" s="13"/>
      <c r="L386" s="1"/>
      <c r="M386" s="1"/>
      <c r="N386" s="1"/>
      <c r="O386" s="1"/>
      <c r="P386" s="1"/>
      <c r="Q386" s="1"/>
      <c r="R386" s="1"/>
      <c r="S386" s="1"/>
      <c r="T386" s="1"/>
      <c r="U386" s="1"/>
      <c r="V386" s="1"/>
      <c r="W386" s="1"/>
      <c r="X386" s="1"/>
      <c r="Y386" s="1"/>
      <c r="Z386" s="1"/>
      <c r="AA386" s="1"/>
      <c r="AB386" s="1"/>
      <c r="AC386" s="1"/>
    </row>
    <row r="387" customFormat="false" ht="15" hidden="false" customHeight="false" outlineLevel="0" collapsed="false">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row>
    <row r="388" customFormat="false" ht="15" hidden="false" customHeight="false" outlineLevel="0" collapsed="false">
      <c r="A388" s="1"/>
      <c r="B388" s="1" t="s">
        <v>230</v>
      </c>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row>
    <row r="389" customFormat="false" ht="15" hidden="false" customHeight="false" outlineLevel="0" collapsed="false">
      <c r="A389" s="1"/>
      <c r="B389" s="1"/>
      <c r="C389" s="1"/>
      <c r="D389" s="1"/>
      <c r="E389" s="1"/>
      <c r="F389" s="1"/>
      <c r="G389" s="1"/>
      <c r="H389" s="1"/>
      <c r="I389" s="16" t="s">
        <v>231</v>
      </c>
      <c r="J389" s="16"/>
      <c r="K389" s="16" t="s">
        <v>232</v>
      </c>
      <c r="L389" s="16"/>
      <c r="M389" s="1"/>
      <c r="N389" s="1"/>
      <c r="O389" s="1"/>
      <c r="P389" s="1"/>
      <c r="Q389" s="1"/>
      <c r="R389" s="1"/>
      <c r="S389" s="1"/>
      <c r="T389" s="1"/>
      <c r="U389" s="1"/>
      <c r="V389" s="1"/>
      <c r="W389" s="1"/>
      <c r="X389" s="1"/>
      <c r="Y389" s="1"/>
      <c r="Z389" s="1"/>
      <c r="AA389" s="1"/>
      <c r="AB389" s="1"/>
      <c r="AC389" s="1"/>
    </row>
    <row r="390" customFormat="false" ht="15" hidden="false" customHeight="false" outlineLevel="0" collapsed="false">
      <c r="A390" s="1"/>
      <c r="B390" s="1"/>
      <c r="C390" s="1"/>
      <c r="D390" s="1"/>
      <c r="E390" s="81" t="s">
        <v>216</v>
      </c>
      <c r="F390" s="81" t="s">
        <v>233</v>
      </c>
      <c r="G390" s="81" t="s">
        <v>234</v>
      </c>
      <c r="H390" s="1"/>
      <c r="I390" s="87" t="s">
        <v>235</v>
      </c>
      <c r="J390" s="87" t="s">
        <v>236</v>
      </c>
      <c r="K390" s="88" t="s">
        <v>237</v>
      </c>
      <c r="L390" s="32" t="s">
        <v>238</v>
      </c>
      <c r="M390" s="1"/>
      <c r="N390" s="1"/>
      <c r="O390" s="1"/>
      <c r="P390" s="1"/>
      <c r="Q390" s="1"/>
      <c r="R390" s="1"/>
      <c r="S390" s="1"/>
      <c r="T390" s="1"/>
      <c r="U390" s="1"/>
      <c r="V390" s="1"/>
      <c r="W390" s="1"/>
      <c r="X390" s="1"/>
      <c r="Y390" s="1"/>
      <c r="Z390" s="1"/>
      <c r="AA390" s="1"/>
      <c r="AB390" s="1"/>
      <c r="AC390" s="1"/>
    </row>
    <row r="391" customFormat="false" ht="15" hidden="false" customHeight="false" outlineLevel="0" collapsed="false">
      <c r="A391" s="1"/>
      <c r="B391" s="1"/>
      <c r="C391" s="1" t="s">
        <v>117</v>
      </c>
      <c r="D391" s="1"/>
      <c r="E391" s="1" t="n">
        <v>100</v>
      </c>
      <c r="F391" s="1" t="n">
        <f aca="false">E391</f>
        <v>100</v>
      </c>
      <c r="G391" s="1" t="n">
        <v>100</v>
      </c>
      <c r="H391" s="1"/>
      <c r="I391" s="34" t="n">
        <v>130</v>
      </c>
      <c r="J391" s="34" t="n">
        <v>110</v>
      </c>
      <c r="K391" s="89" t="n">
        <v>150</v>
      </c>
      <c r="L391" s="32" t="n">
        <v>150</v>
      </c>
      <c r="M391" s="1"/>
      <c r="N391" s="1"/>
      <c r="O391" s="1"/>
      <c r="P391" s="1"/>
      <c r="Q391" s="1"/>
      <c r="R391" s="1"/>
      <c r="S391" s="1"/>
      <c r="T391" s="1"/>
      <c r="U391" s="1"/>
      <c r="V391" s="1"/>
      <c r="W391" s="1"/>
      <c r="X391" s="1"/>
      <c r="Y391" s="1"/>
      <c r="Z391" s="1"/>
      <c r="AA391" s="1"/>
      <c r="AB391" s="1"/>
      <c r="AC391" s="1"/>
    </row>
    <row r="392" customFormat="false" ht="15" hidden="false" customHeight="false" outlineLevel="0" collapsed="false">
      <c r="A392" s="1"/>
      <c r="B392" s="1"/>
      <c r="C392" s="1" t="s">
        <v>239</v>
      </c>
      <c r="D392" s="1"/>
      <c r="E392" s="1"/>
      <c r="F392" s="1"/>
      <c r="G392" s="1"/>
      <c r="H392" s="1"/>
      <c r="I392" s="34"/>
      <c r="J392" s="34"/>
      <c r="K392" s="89" t="n">
        <v>25</v>
      </c>
      <c r="L392" s="32" t="n">
        <v>40</v>
      </c>
      <c r="M392" s="1"/>
      <c r="N392" s="1"/>
      <c r="O392" s="1"/>
      <c r="P392" s="1"/>
      <c r="Q392" s="1"/>
      <c r="R392" s="1"/>
      <c r="S392" s="1"/>
      <c r="T392" s="1"/>
      <c r="U392" s="1"/>
      <c r="V392" s="1"/>
      <c r="W392" s="1"/>
      <c r="X392" s="1"/>
      <c r="Y392" s="1"/>
      <c r="Z392" s="1"/>
      <c r="AA392" s="1"/>
      <c r="AB392" s="1"/>
      <c r="AC392" s="1"/>
    </row>
    <row r="393" customFormat="false" ht="15" hidden="false" customHeight="false" outlineLevel="0" collapsed="false">
      <c r="A393" s="1"/>
      <c r="B393" s="1"/>
      <c r="C393" s="1" t="s">
        <v>96</v>
      </c>
      <c r="D393" s="1"/>
      <c r="E393" s="1"/>
      <c r="F393" s="1"/>
      <c r="G393" s="1" t="n">
        <v>20</v>
      </c>
      <c r="H393" s="1"/>
      <c r="I393" s="34" t="n">
        <v>20</v>
      </c>
      <c r="J393" s="34" t="n">
        <v>20</v>
      </c>
      <c r="K393" s="89" t="n">
        <v>20</v>
      </c>
      <c r="L393" s="32" t="n">
        <v>20</v>
      </c>
      <c r="M393" s="1"/>
      <c r="N393" s="1"/>
      <c r="O393" s="1"/>
      <c r="P393" s="1"/>
      <c r="Q393" s="1"/>
      <c r="R393" s="1"/>
      <c r="S393" s="1"/>
      <c r="T393" s="1"/>
      <c r="U393" s="1"/>
      <c r="V393" s="1"/>
      <c r="W393" s="1"/>
      <c r="X393" s="1"/>
      <c r="Y393" s="1"/>
      <c r="Z393" s="1"/>
      <c r="AA393" s="1"/>
      <c r="AB393" s="1"/>
      <c r="AC393" s="1"/>
    </row>
    <row r="394" customFormat="false" ht="15" hidden="false" customHeight="false" outlineLevel="0" collapsed="false">
      <c r="A394" s="1"/>
      <c r="B394" s="1"/>
      <c r="C394" s="1" t="s">
        <v>120</v>
      </c>
      <c r="D394" s="1"/>
      <c r="E394" s="1"/>
      <c r="F394" s="1"/>
      <c r="G394" s="1" t="n">
        <v>30</v>
      </c>
      <c r="H394" s="1"/>
      <c r="I394" s="34" t="n">
        <v>30</v>
      </c>
      <c r="J394" s="34" t="n">
        <v>30</v>
      </c>
      <c r="K394" s="89" t="n">
        <v>30</v>
      </c>
      <c r="L394" s="32" t="n">
        <v>30</v>
      </c>
      <c r="M394" s="1"/>
      <c r="N394" s="1"/>
      <c r="O394" s="1"/>
      <c r="P394" s="1"/>
      <c r="Q394" s="1"/>
      <c r="R394" s="1"/>
      <c r="S394" s="1"/>
      <c r="T394" s="1"/>
      <c r="U394" s="1"/>
      <c r="V394" s="1"/>
      <c r="W394" s="1"/>
      <c r="X394" s="1"/>
      <c r="Y394" s="1"/>
      <c r="Z394" s="1"/>
      <c r="AA394" s="1"/>
      <c r="AB394" s="1"/>
      <c r="AC394" s="1"/>
    </row>
    <row r="395" customFormat="false" ht="15" hidden="false" customHeight="false" outlineLevel="0" collapsed="false">
      <c r="A395" s="1"/>
      <c r="B395" s="1"/>
      <c r="C395" s="1" t="s">
        <v>122</v>
      </c>
      <c r="D395" s="1"/>
      <c r="E395" s="1"/>
      <c r="F395" s="1" t="n">
        <v>250</v>
      </c>
      <c r="G395" s="1"/>
      <c r="H395" s="1"/>
      <c r="I395" s="34"/>
      <c r="J395" s="34"/>
      <c r="K395" s="90"/>
      <c r="L395" s="32"/>
      <c r="M395" s="1"/>
      <c r="N395" s="1"/>
      <c r="O395" s="1"/>
      <c r="P395" s="1"/>
      <c r="Q395" s="1"/>
      <c r="R395" s="1"/>
      <c r="S395" s="1"/>
      <c r="T395" s="1"/>
      <c r="U395" s="1"/>
      <c r="V395" s="1"/>
      <c r="W395" s="1"/>
      <c r="X395" s="1"/>
      <c r="Y395" s="1"/>
      <c r="Z395" s="1"/>
      <c r="AA395" s="1"/>
      <c r="AB395" s="1"/>
      <c r="AC395" s="1"/>
    </row>
    <row r="396" customFormat="false" ht="16" hidden="false" customHeight="false" outlineLevel="0" collapsed="false">
      <c r="A396" s="1"/>
      <c r="B396" s="1"/>
      <c r="C396" s="1"/>
      <c r="D396" s="10" t="s">
        <v>29</v>
      </c>
      <c r="E396" s="10" t="n">
        <f aca="false">+SUM(E391:E395)</f>
        <v>100</v>
      </c>
      <c r="F396" s="10" t="n">
        <f aca="false">+SUM(F391:F395)</f>
        <v>350</v>
      </c>
      <c r="G396" s="10" t="n">
        <f aca="false">+SUM(G391:G395)</f>
        <v>150</v>
      </c>
      <c r="H396" s="1"/>
      <c r="I396" s="91" t="n">
        <f aca="false">SUM(I391:I395)</f>
        <v>180</v>
      </c>
      <c r="J396" s="91" t="n">
        <f aca="false">SUM(J391:J395)</f>
        <v>160</v>
      </c>
      <c r="K396" s="41" t="n">
        <f aca="false">SUM(K391:K395)</f>
        <v>225</v>
      </c>
      <c r="L396" s="92" t="n">
        <f aca="false">SUM(L391:L395)</f>
        <v>240</v>
      </c>
      <c r="M396" s="1"/>
      <c r="N396" s="1"/>
      <c r="O396" s="1"/>
      <c r="P396" s="1"/>
      <c r="Q396" s="1"/>
      <c r="R396" s="1"/>
      <c r="S396" s="1"/>
      <c r="T396" s="1"/>
      <c r="U396" s="1"/>
      <c r="V396" s="1"/>
      <c r="W396" s="1"/>
      <c r="X396" s="1"/>
      <c r="Y396" s="1"/>
      <c r="Z396" s="1"/>
      <c r="AA396" s="1"/>
      <c r="AB396" s="1"/>
      <c r="AC396" s="1"/>
    </row>
    <row r="397" customFormat="false" ht="16" hidden="false" customHeight="false" outlineLevel="0" collapsed="false">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row>
    <row r="398" customFormat="false" ht="15" hidden="false" customHeight="false" outlineLevel="0" collapsed="false">
      <c r="A398" s="1"/>
      <c r="B398" s="1"/>
      <c r="C398" s="1" t="s">
        <v>128</v>
      </c>
      <c r="D398" s="1"/>
      <c r="E398" s="1"/>
      <c r="F398" s="1"/>
      <c r="G398" s="1" t="n">
        <v>200</v>
      </c>
      <c r="H398" s="1"/>
      <c r="I398" s="1"/>
      <c r="J398" s="1"/>
      <c r="K398" s="1"/>
      <c r="L398" s="1"/>
      <c r="M398" s="1"/>
      <c r="N398" s="1"/>
      <c r="O398" s="1"/>
      <c r="P398" s="1"/>
      <c r="Q398" s="1"/>
      <c r="R398" s="1"/>
      <c r="S398" s="1"/>
      <c r="T398" s="1"/>
      <c r="U398" s="1"/>
      <c r="V398" s="1"/>
      <c r="W398" s="1"/>
      <c r="X398" s="1"/>
      <c r="Y398" s="1"/>
      <c r="Z398" s="1"/>
      <c r="AA398" s="1"/>
      <c r="AB398" s="1"/>
      <c r="AC398" s="1"/>
    </row>
    <row r="399" customFormat="false" ht="15" hidden="false" customHeight="false" outlineLevel="0" collapsed="false">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row>
    <row r="400" customFormat="false" ht="15" hidden="false" customHeight="false" outlineLevel="0" collapsed="false">
      <c r="A400" s="1"/>
      <c r="B400" s="1"/>
      <c r="C400" s="1" t="s">
        <v>219</v>
      </c>
      <c r="D400" s="1"/>
      <c r="E400" s="1" t="n">
        <v>100</v>
      </c>
      <c r="F400" s="1"/>
      <c r="G400" s="1" t="n">
        <v>100</v>
      </c>
      <c r="H400" s="1"/>
      <c r="I400" s="1" t="n">
        <v>130</v>
      </c>
      <c r="J400" s="1" t="n">
        <f aca="false">J391</f>
        <v>110</v>
      </c>
      <c r="K400" s="1" t="n">
        <f aca="false">K391</f>
        <v>150</v>
      </c>
      <c r="L400" s="1" t="n">
        <f aca="false">L391</f>
        <v>150</v>
      </c>
      <c r="M400" s="1"/>
      <c r="N400" s="1"/>
      <c r="O400" s="1"/>
      <c r="P400" s="1"/>
      <c r="Q400" s="1"/>
      <c r="R400" s="1"/>
      <c r="S400" s="1"/>
      <c r="T400" s="1"/>
      <c r="U400" s="1"/>
      <c r="V400" s="1"/>
      <c r="W400" s="1"/>
      <c r="X400" s="1"/>
      <c r="Y400" s="1"/>
      <c r="Z400" s="1"/>
      <c r="AA400" s="1"/>
      <c r="AB400" s="1"/>
      <c r="AC400" s="1"/>
    </row>
    <row r="401" customFormat="false" ht="15" hidden="false" customHeight="false" outlineLevel="0" collapsed="false">
      <c r="A401" s="1"/>
      <c r="B401" s="1"/>
      <c r="C401" s="1" t="s">
        <v>221</v>
      </c>
      <c r="D401" s="1"/>
      <c r="E401" s="1" t="n">
        <f aca="false">E391/E400</f>
        <v>1</v>
      </c>
      <c r="F401" s="1"/>
      <c r="G401" s="1" t="n">
        <f aca="false">G391/G400</f>
        <v>1</v>
      </c>
      <c r="H401" s="1"/>
      <c r="I401" s="1" t="n">
        <f aca="false">I391/I400</f>
        <v>1</v>
      </c>
      <c r="J401" s="1" t="n">
        <v>1</v>
      </c>
      <c r="K401" s="1" t="n">
        <f aca="false">K391/K400</f>
        <v>1</v>
      </c>
      <c r="L401" s="1" t="n">
        <f aca="false">L391/L400</f>
        <v>1</v>
      </c>
      <c r="M401" s="1"/>
      <c r="N401" s="1"/>
      <c r="O401" s="1"/>
      <c r="P401" s="1"/>
      <c r="Q401" s="1"/>
      <c r="R401" s="1"/>
      <c r="S401" s="1"/>
      <c r="T401" s="1"/>
      <c r="U401" s="1"/>
      <c r="V401" s="1"/>
      <c r="W401" s="1"/>
      <c r="X401" s="1"/>
      <c r="Y401" s="1"/>
      <c r="Z401" s="1"/>
      <c r="AA401" s="1"/>
      <c r="AB401" s="1"/>
      <c r="AC401" s="1"/>
    </row>
    <row r="402" customFormat="false" ht="15" hidden="false" customHeight="false" outlineLevel="0" collapsed="false">
      <c r="A402" s="1"/>
      <c r="B402" s="1"/>
      <c r="C402" s="1" t="s">
        <v>223</v>
      </c>
      <c r="D402" s="1"/>
      <c r="E402" s="1" t="n">
        <f aca="false">E396/E400</f>
        <v>1</v>
      </c>
      <c r="F402" s="1"/>
      <c r="G402" s="1" t="n">
        <f aca="false">G396/G400</f>
        <v>1.5</v>
      </c>
      <c r="H402" s="1"/>
      <c r="I402" s="93" t="n">
        <f aca="false">I396/I400</f>
        <v>1.38461538461538</v>
      </c>
      <c r="J402" s="93" t="n">
        <f aca="false">J396/J400</f>
        <v>1.45454545454545</v>
      </c>
      <c r="K402" s="1" t="n">
        <f aca="false">K396/K400</f>
        <v>1.5</v>
      </c>
      <c r="L402" s="1" t="n">
        <f aca="false">L396/L400</f>
        <v>1.6</v>
      </c>
      <c r="M402" s="1"/>
      <c r="N402" s="1"/>
      <c r="O402" s="1"/>
      <c r="P402" s="1"/>
      <c r="Q402" s="1"/>
      <c r="R402" s="1"/>
      <c r="S402" s="1"/>
      <c r="T402" s="1"/>
      <c r="U402" s="1"/>
      <c r="V402" s="1"/>
      <c r="W402" s="1"/>
      <c r="X402" s="1"/>
      <c r="Y402" s="1"/>
      <c r="Z402" s="1"/>
      <c r="AA402" s="1"/>
      <c r="AB402" s="1"/>
      <c r="AC402" s="1"/>
    </row>
    <row r="403" customFormat="false" ht="15" hidden="false" customHeight="true" outlineLevel="0" collapsed="false">
      <c r="A403" s="1"/>
      <c r="B403" s="1"/>
      <c r="C403" s="1" t="s">
        <v>240</v>
      </c>
      <c r="D403" s="1"/>
      <c r="E403" s="1"/>
      <c r="F403" s="1"/>
      <c r="G403" s="1"/>
      <c r="H403" s="1"/>
      <c r="I403" s="93"/>
      <c r="J403" s="93"/>
      <c r="K403" s="9" t="n">
        <f aca="false">K392/50</f>
        <v>0.5</v>
      </c>
      <c r="L403" s="9" t="n">
        <f aca="false">L392/50</f>
        <v>0.8</v>
      </c>
      <c r="M403" s="1" t="s">
        <v>241</v>
      </c>
      <c r="N403" s="1"/>
      <c r="O403" s="1"/>
      <c r="P403" s="1"/>
      <c r="Q403" s="1"/>
      <c r="R403" s="1"/>
      <c r="S403" s="1"/>
      <c r="T403" s="1"/>
      <c r="U403" s="1"/>
      <c r="V403" s="1"/>
      <c r="W403" s="1"/>
      <c r="X403" s="1"/>
      <c r="Y403" s="1"/>
      <c r="Z403" s="1"/>
      <c r="AA403" s="1"/>
      <c r="AB403" s="1"/>
      <c r="AC403" s="1"/>
    </row>
    <row r="404" customFormat="false" ht="15" hidden="false" customHeight="true" outlineLevel="0" collapsed="false">
      <c r="A404" s="1"/>
      <c r="B404" s="1"/>
      <c r="C404" s="1" t="s">
        <v>242</v>
      </c>
      <c r="D404" s="1"/>
      <c r="E404" s="9" t="n">
        <v>0.5</v>
      </c>
      <c r="F404" s="1"/>
      <c r="G404" s="94" t="n">
        <v>0.5</v>
      </c>
      <c r="H404" s="1"/>
      <c r="I404" s="9" t="s">
        <v>243</v>
      </c>
      <c r="J404" s="95" t="n">
        <f aca="false">50/110</f>
        <v>0.454545454545455</v>
      </c>
      <c r="K404" s="1"/>
      <c r="L404" s="9" t="n">
        <f aca="false">50/150</f>
        <v>0.333333333333333</v>
      </c>
      <c r="M404" s="75" t="s">
        <v>244</v>
      </c>
      <c r="N404" s="75"/>
      <c r="O404" s="75"/>
      <c r="P404" s="1"/>
      <c r="Q404" s="1"/>
      <c r="R404" s="1"/>
      <c r="S404" s="1"/>
      <c r="T404" s="1"/>
      <c r="U404" s="1"/>
      <c r="V404" s="1"/>
      <c r="W404" s="1"/>
      <c r="X404" s="1"/>
      <c r="Y404" s="1"/>
      <c r="Z404" s="1"/>
      <c r="AA404" s="1"/>
      <c r="AB404" s="1"/>
      <c r="AC404" s="1"/>
    </row>
    <row r="405" customFormat="false" ht="15" hidden="false" customHeight="false" outlineLevel="0" collapsed="false">
      <c r="A405" s="1"/>
      <c r="B405" s="1"/>
      <c r="C405" s="1" t="s">
        <v>245</v>
      </c>
      <c r="D405" s="1"/>
      <c r="E405" s="1"/>
      <c r="F405" s="1"/>
      <c r="G405" s="1"/>
      <c r="H405" s="1"/>
      <c r="I405" s="96" t="s">
        <v>246</v>
      </c>
      <c r="J405" s="9" t="n">
        <f aca="false">10/110</f>
        <v>0.0909090909090909</v>
      </c>
      <c r="K405" s="1"/>
      <c r="L405" s="9" t="n">
        <f aca="false">50/150</f>
        <v>0.333333333333333</v>
      </c>
      <c r="M405" s="75"/>
      <c r="N405" s="75"/>
      <c r="O405" s="75"/>
      <c r="P405" s="1"/>
      <c r="Q405" s="1"/>
      <c r="R405" s="1"/>
      <c r="S405" s="1"/>
      <c r="T405" s="1"/>
      <c r="U405" s="1"/>
      <c r="V405" s="1"/>
      <c r="W405" s="1"/>
      <c r="X405" s="1"/>
      <c r="Y405" s="1"/>
      <c r="Z405" s="1"/>
      <c r="AA405" s="1"/>
      <c r="AB405" s="1"/>
      <c r="AC405" s="1"/>
    </row>
    <row r="406" customFormat="false" ht="15" hidden="false" customHeight="false" outlineLevel="0" collapsed="false">
      <c r="A406" s="1"/>
      <c r="B406" s="1"/>
      <c r="C406" s="1"/>
      <c r="D406" s="1"/>
      <c r="E406" s="1"/>
      <c r="F406" s="1"/>
      <c r="G406" s="1"/>
      <c r="H406" s="1"/>
      <c r="I406" s="1"/>
      <c r="J406" s="1"/>
      <c r="K406" s="1"/>
      <c r="L406" s="9" t="n">
        <f aca="false">50/150</f>
        <v>0.333333333333333</v>
      </c>
      <c r="M406" s="75"/>
      <c r="N406" s="75"/>
      <c r="O406" s="75"/>
      <c r="P406" s="1"/>
      <c r="Q406" s="1"/>
      <c r="R406" s="1"/>
      <c r="S406" s="1"/>
      <c r="T406" s="1"/>
      <c r="U406" s="1"/>
      <c r="V406" s="1"/>
      <c r="W406" s="1"/>
      <c r="X406" s="1"/>
      <c r="Y406" s="1"/>
      <c r="Z406" s="1"/>
      <c r="AA406" s="1"/>
      <c r="AB406" s="1"/>
      <c r="AC406" s="1"/>
    </row>
    <row r="407" customFormat="false" ht="15" hidden="false" customHeight="false" outlineLevel="0" collapsed="false">
      <c r="A407" s="1"/>
      <c r="B407" s="1"/>
      <c r="C407" s="1"/>
      <c r="D407" s="1"/>
      <c r="E407" s="1"/>
      <c r="F407" s="1"/>
      <c r="G407" s="1"/>
      <c r="H407" s="1"/>
      <c r="I407" s="1"/>
      <c r="J407" s="1"/>
      <c r="K407" s="1"/>
      <c r="L407" s="1"/>
      <c r="M407" s="75"/>
      <c r="N407" s="75"/>
      <c r="O407" s="75"/>
      <c r="P407" s="1"/>
      <c r="Q407" s="1"/>
      <c r="R407" s="1"/>
      <c r="S407" s="1"/>
      <c r="T407" s="1"/>
      <c r="U407" s="1"/>
      <c r="V407" s="1"/>
      <c r="W407" s="1"/>
      <c r="X407" s="1"/>
      <c r="Y407" s="1"/>
      <c r="Z407" s="1"/>
      <c r="AA407" s="1"/>
      <c r="AB407" s="1"/>
      <c r="AC407" s="1"/>
    </row>
    <row r="408" customFormat="false" ht="15" hidden="false" customHeight="false" outlineLevel="0" collapsed="false">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row>
    <row r="409" customFormat="false" ht="15" hidden="false" customHeight="false" outlineLevel="0" collapsed="false">
      <c r="A409" s="1"/>
      <c r="B409" s="1" t="s">
        <v>247</v>
      </c>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row>
    <row r="410" customFormat="false" ht="15" hidden="false" customHeight="false" outlineLevel="0" collapsed="false">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row>
    <row r="411" customFormat="false" ht="15" hidden="false" customHeight="false" outlineLevel="0" collapsed="false">
      <c r="A411" s="1"/>
      <c r="B411" s="1"/>
      <c r="C411" s="1"/>
      <c r="D411" s="1"/>
      <c r="E411" s="1"/>
      <c r="F411" s="1" t="s">
        <v>248</v>
      </c>
      <c r="G411" s="1"/>
      <c r="H411" s="1" t="s">
        <v>249</v>
      </c>
      <c r="I411" s="1" t="s">
        <v>250</v>
      </c>
      <c r="J411" s="1"/>
      <c r="K411" s="1"/>
      <c r="L411" s="1"/>
      <c r="M411" s="1"/>
      <c r="N411" s="1"/>
      <c r="O411" s="1"/>
      <c r="P411" s="1"/>
      <c r="Q411" s="1"/>
      <c r="R411" s="1"/>
      <c r="S411" s="1"/>
      <c r="T411" s="1"/>
      <c r="U411" s="1"/>
      <c r="V411" s="1"/>
      <c r="W411" s="1"/>
      <c r="X411" s="1"/>
      <c r="Y411" s="1"/>
      <c r="Z411" s="1"/>
      <c r="AA411" s="1"/>
      <c r="AB411" s="1"/>
      <c r="AC411" s="1"/>
    </row>
    <row r="412" customFormat="false" ht="15" hidden="false" customHeight="false" outlineLevel="0" collapsed="false">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row>
    <row r="413" customFormat="false" ht="15" hidden="false" customHeight="false" outlineLevel="0" collapsed="false">
      <c r="A413" s="1"/>
      <c r="B413" s="1"/>
      <c r="C413" s="1"/>
      <c r="D413" s="1"/>
      <c r="E413" s="81" t="s">
        <v>216</v>
      </c>
      <c r="F413" s="81" t="s">
        <v>251</v>
      </c>
      <c r="G413" s="81" t="s">
        <v>252</v>
      </c>
      <c r="H413" s="1"/>
      <c r="I413" s="1"/>
      <c r="J413" s="1"/>
      <c r="K413" s="1"/>
      <c r="L413" s="1"/>
      <c r="M413" s="1"/>
      <c r="N413" s="1"/>
      <c r="O413" s="1"/>
      <c r="P413" s="1"/>
      <c r="Q413" s="1"/>
      <c r="R413" s="1"/>
      <c r="S413" s="1"/>
      <c r="T413" s="1"/>
      <c r="U413" s="1"/>
      <c r="V413" s="1"/>
      <c r="W413" s="1"/>
      <c r="X413" s="1"/>
      <c r="Y413" s="1"/>
      <c r="Z413" s="1"/>
      <c r="AA413" s="1"/>
      <c r="AB413" s="1"/>
      <c r="AC413" s="1"/>
    </row>
    <row r="414" customFormat="false" ht="15" hidden="false" customHeight="false" outlineLevel="0" collapsed="false">
      <c r="A414" s="1"/>
      <c r="B414" s="1"/>
      <c r="C414" s="1" t="s">
        <v>117</v>
      </c>
      <c r="D414" s="1"/>
      <c r="E414" s="1" t="n">
        <v>300</v>
      </c>
      <c r="F414" s="1" t="n">
        <f aca="false">E414/4*1</f>
        <v>75</v>
      </c>
      <c r="G414" s="1" t="n">
        <f aca="false">E414+F414</f>
        <v>375</v>
      </c>
      <c r="H414" s="1"/>
      <c r="I414" s="1"/>
      <c r="J414" s="1"/>
      <c r="K414" s="1"/>
      <c r="L414" s="1"/>
      <c r="M414" s="1"/>
      <c r="N414" s="1"/>
      <c r="O414" s="1"/>
      <c r="P414" s="1"/>
      <c r="Q414" s="1"/>
      <c r="R414" s="1"/>
      <c r="S414" s="1"/>
      <c r="T414" s="1"/>
      <c r="U414" s="1"/>
      <c r="V414" s="1"/>
      <c r="W414" s="1"/>
      <c r="X414" s="1"/>
      <c r="Y414" s="1"/>
      <c r="Z414" s="1"/>
      <c r="AA414" s="1"/>
      <c r="AB414" s="1"/>
      <c r="AC414" s="1"/>
    </row>
    <row r="415" customFormat="false" ht="15" hidden="false" customHeight="false" outlineLevel="0" collapsed="false">
      <c r="A415" s="1"/>
      <c r="B415" s="1"/>
      <c r="C415" s="1" t="s">
        <v>239</v>
      </c>
      <c r="D415" s="1"/>
      <c r="E415" s="7" t="s">
        <v>253</v>
      </c>
      <c r="F415" s="1"/>
      <c r="G415" s="12" t="n">
        <f aca="false">65/2</f>
        <v>32.5</v>
      </c>
      <c r="H415" s="97" t="s">
        <v>254</v>
      </c>
      <c r="I415" s="97"/>
      <c r="J415" s="1"/>
      <c r="K415" s="1"/>
      <c r="L415" s="1"/>
      <c r="M415" s="1"/>
      <c r="N415" s="1"/>
      <c r="O415" s="1"/>
      <c r="P415" s="1"/>
      <c r="Q415" s="1"/>
      <c r="R415" s="1"/>
      <c r="S415" s="1"/>
      <c r="T415" s="1"/>
      <c r="U415" s="1"/>
      <c r="V415" s="1"/>
      <c r="W415" s="1"/>
      <c r="X415" s="1"/>
      <c r="Y415" s="1"/>
      <c r="Z415" s="1"/>
      <c r="AA415" s="1"/>
      <c r="AB415" s="1"/>
      <c r="AC415" s="1"/>
    </row>
    <row r="416" customFormat="false" ht="15" hidden="false" customHeight="false" outlineLevel="0" collapsed="false">
      <c r="A416" s="1"/>
      <c r="B416" s="1"/>
      <c r="C416" s="1" t="s">
        <v>96</v>
      </c>
      <c r="D416" s="1"/>
      <c r="E416" s="1" t="n">
        <f aca="false">0.2*E414</f>
        <v>60</v>
      </c>
      <c r="F416" s="1"/>
      <c r="G416" s="1" t="n">
        <v>60</v>
      </c>
      <c r="H416" s="1"/>
      <c r="I416" s="1"/>
      <c r="J416" s="1"/>
      <c r="K416" s="1"/>
      <c r="L416" s="1"/>
      <c r="M416" s="1"/>
      <c r="N416" s="1"/>
      <c r="O416" s="1"/>
      <c r="P416" s="1"/>
      <c r="Q416" s="1"/>
      <c r="R416" s="1"/>
      <c r="S416" s="1"/>
      <c r="T416" s="1"/>
      <c r="U416" s="1"/>
      <c r="V416" s="1"/>
      <c r="W416" s="1"/>
      <c r="X416" s="1"/>
      <c r="Y416" s="1"/>
      <c r="Z416" s="1"/>
      <c r="AA416" s="1"/>
      <c r="AB416" s="1"/>
      <c r="AC416" s="1"/>
    </row>
    <row r="417" customFormat="false" ht="15" hidden="false" customHeight="false" outlineLevel="0" collapsed="false">
      <c r="A417" s="1"/>
      <c r="B417" s="1"/>
      <c r="C417" s="1" t="s">
        <v>120</v>
      </c>
      <c r="D417" s="1"/>
      <c r="E417" s="1" t="n">
        <v>30</v>
      </c>
      <c r="F417" s="1"/>
      <c r="G417" s="1" t="n">
        <v>30</v>
      </c>
      <c r="H417" s="1"/>
      <c r="I417" s="1"/>
      <c r="J417" s="1"/>
      <c r="K417" s="1"/>
      <c r="L417" s="1"/>
      <c r="M417" s="1"/>
      <c r="N417" s="1"/>
      <c r="O417" s="1"/>
      <c r="P417" s="1"/>
      <c r="Q417" s="1"/>
      <c r="R417" s="1"/>
      <c r="S417" s="1"/>
      <c r="T417" s="1"/>
      <c r="U417" s="1"/>
      <c r="V417" s="1"/>
      <c r="W417" s="1"/>
      <c r="X417" s="1"/>
      <c r="Y417" s="1"/>
      <c r="Z417" s="1"/>
      <c r="AA417" s="1"/>
      <c r="AB417" s="1"/>
      <c r="AC417" s="1"/>
    </row>
    <row r="418" customFormat="false" ht="15" hidden="false" customHeight="false" outlineLevel="0" collapsed="false">
      <c r="A418" s="1"/>
      <c r="B418" s="1"/>
      <c r="C418" s="1" t="s">
        <v>122</v>
      </c>
      <c r="D418" s="1"/>
      <c r="E418" s="1" t="n">
        <v>40</v>
      </c>
      <c r="F418" s="1"/>
      <c r="G418" s="1" t="n">
        <v>40</v>
      </c>
      <c r="H418" s="1"/>
      <c r="I418" s="1"/>
      <c r="J418" s="1"/>
      <c r="K418" s="1"/>
      <c r="L418" s="1"/>
      <c r="M418" s="1"/>
      <c r="N418" s="1"/>
      <c r="O418" s="1"/>
      <c r="P418" s="1"/>
      <c r="Q418" s="1"/>
      <c r="R418" s="1"/>
      <c r="S418" s="1"/>
      <c r="T418" s="1"/>
      <c r="U418" s="1"/>
      <c r="V418" s="1"/>
      <c r="W418" s="1"/>
      <c r="X418" s="1"/>
      <c r="Y418" s="1"/>
      <c r="Z418" s="1"/>
      <c r="AA418" s="1"/>
      <c r="AB418" s="1"/>
      <c r="AC418" s="1"/>
    </row>
    <row r="419" customFormat="false" ht="16" hidden="false" customHeight="false" outlineLevel="0" collapsed="false">
      <c r="A419" s="1"/>
      <c r="B419" s="1"/>
      <c r="C419" s="1"/>
      <c r="D419" s="10" t="s">
        <v>29</v>
      </c>
      <c r="E419" s="10" t="n">
        <f aca="false">+SUM(E414:E418)</f>
        <v>430</v>
      </c>
      <c r="F419" s="10" t="n">
        <f aca="false">+SUM(F414:F418)</f>
        <v>75</v>
      </c>
      <c r="G419" s="10" t="n">
        <f aca="false">+SUM(G414:G418)</f>
        <v>537.5</v>
      </c>
      <c r="H419" s="1"/>
      <c r="I419" s="1"/>
      <c r="J419" s="1"/>
      <c r="K419" s="1"/>
      <c r="L419" s="1"/>
      <c r="M419" s="1"/>
      <c r="N419" s="1"/>
      <c r="O419" s="1"/>
      <c r="P419" s="1"/>
      <c r="Q419" s="1"/>
      <c r="R419" s="1"/>
      <c r="S419" s="1"/>
      <c r="T419" s="1"/>
      <c r="U419" s="1"/>
      <c r="V419" s="1"/>
      <c r="W419" s="1"/>
      <c r="X419" s="1"/>
      <c r="Y419" s="1"/>
      <c r="Z419" s="1"/>
      <c r="AA419" s="1"/>
      <c r="AB419" s="1"/>
      <c r="AC419" s="1"/>
    </row>
    <row r="420" customFormat="false" ht="16" hidden="false" customHeight="false" outlineLevel="0" collapsed="false">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row>
    <row r="421" customFormat="false" ht="15" hidden="false" customHeight="false" outlineLevel="0" collapsed="false">
      <c r="A421" s="1"/>
      <c r="B421" s="1"/>
      <c r="C421" s="1" t="s">
        <v>128</v>
      </c>
      <c r="D421" s="1"/>
      <c r="E421" s="1"/>
      <c r="F421" s="1"/>
      <c r="G421" s="1" t="n">
        <v>200</v>
      </c>
      <c r="H421" s="1"/>
      <c r="I421" s="1"/>
      <c r="J421" s="1"/>
      <c r="K421" s="1"/>
      <c r="L421" s="1"/>
      <c r="M421" s="1"/>
      <c r="N421" s="1"/>
      <c r="O421" s="1"/>
      <c r="P421" s="1"/>
      <c r="Q421" s="1"/>
      <c r="R421" s="1"/>
      <c r="S421" s="1"/>
      <c r="T421" s="1"/>
      <c r="U421" s="1"/>
      <c r="V421" s="1"/>
      <c r="W421" s="1"/>
      <c r="X421" s="1"/>
      <c r="Y421" s="1"/>
      <c r="Z421" s="1"/>
      <c r="AA421" s="1"/>
      <c r="AB421" s="1"/>
      <c r="AC421" s="1"/>
    </row>
    <row r="422" customFormat="false" ht="15" hidden="false" customHeight="false" outlineLevel="0" collapsed="false">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row>
    <row r="423" customFormat="false" ht="15" hidden="false" customHeight="false" outlineLevel="0" collapsed="false">
      <c r="A423" s="1"/>
      <c r="B423" s="1"/>
      <c r="C423" s="1" t="s">
        <v>219</v>
      </c>
      <c r="D423" s="1"/>
      <c r="E423" s="1" t="n">
        <v>300</v>
      </c>
      <c r="F423" s="1"/>
      <c r="G423" s="1" t="n">
        <f aca="false">G414</f>
        <v>375</v>
      </c>
      <c r="H423" s="1"/>
      <c r="I423" s="1"/>
      <c r="J423" s="1"/>
      <c r="K423" s="1"/>
      <c r="L423" s="1"/>
      <c r="M423" s="1"/>
      <c r="N423" s="1"/>
      <c r="O423" s="1"/>
      <c r="P423" s="1"/>
      <c r="Q423" s="1"/>
      <c r="R423" s="1"/>
      <c r="S423" s="1"/>
      <c r="T423" s="1"/>
      <c r="U423" s="1"/>
      <c r="V423" s="1"/>
      <c r="W423" s="1"/>
      <c r="X423" s="1"/>
      <c r="Y423" s="1"/>
      <c r="Z423" s="1"/>
      <c r="AA423" s="1"/>
      <c r="AB423" s="1"/>
      <c r="AC423" s="1"/>
    </row>
    <row r="424" customFormat="false" ht="15" hidden="false" customHeight="false" outlineLevel="0" collapsed="false">
      <c r="A424" s="1"/>
      <c r="B424" s="1"/>
      <c r="C424" s="1" t="s">
        <v>221</v>
      </c>
      <c r="D424" s="1"/>
      <c r="E424" s="1" t="n">
        <f aca="false">E414/E423</f>
        <v>1</v>
      </c>
      <c r="F424" s="1"/>
      <c r="G424" s="1" t="n">
        <f aca="false">G414/G423</f>
        <v>1</v>
      </c>
      <c r="H424" s="1"/>
      <c r="I424" s="1"/>
      <c r="J424" s="1"/>
      <c r="K424" s="1"/>
      <c r="L424" s="1"/>
      <c r="M424" s="1"/>
      <c r="N424" s="1"/>
      <c r="O424" s="1"/>
      <c r="P424" s="1"/>
      <c r="Q424" s="1"/>
      <c r="R424" s="1"/>
      <c r="S424" s="1"/>
      <c r="T424" s="1"/>
      <c r="U424" s="1"/>
      <c r="V424" s="1"/>
      <c r="W424" s="1"/>
      <c r="X424" s="1"/>
      <c r="Y424" s="1"/>
      <c r="Z424" s="1"/>
      <c r="AA424" s="1"/>
      <c r="AB424" s="1"/>
      <c r="AC424" s="1"/>
    </row>
    <row r="425" customFormat="false" ht="15" hidden="false" customHeight="false" outlineLevel="0" collapsed="false">
      <c r="A425" s="1"/>
      <c r="B425" s="1"/>
      <c r="C425" s="1" t="s">
        <v>223</v>
      </c>
      <c r="D425" s="1"/>
      <c r="E425" s="93" t="n">
        <f aca="false">E419/E423</f>
        <v>1.43333333333333</v>
      </c>
      <c r="F425" s="1"/>
      <c r="G425" s="93" t="n">
        <f aca="false">G419/G423</f>
        <v>1.43333333333333</v>
      </c>
      <c r="H425" s="1"/>
      <c r="I425" s="1"/>
      <c r="J425" s="1"/>
      <c r="K425" s="1"/>
      <c r="L425" s="1"/>
      <c r="M425" s="1"/>
      <c r="N425" s="1"/>
      <c r="O425" s="1"/>
      <c r="P425" s="1"/>
      <c r="Q425" s="1"/>
      <c r="R425" s="1"/>
      <c r="S425" s="1"/>
      <c r="T425" s="1"/>
      <c r="U425" s="1"/>
      <c r="V425" s="1"/>
      <c r="W425" s="1"/>
      <c r="X425" s="1"/>
      <c r="Y425" s="1"/>
      <c r="Z425" s="1"/>
      <c r="AA425" s="1"/>
      <c r="AB425" s="1"/>
      <c r="AC425" s="1"/>
    </row>
    <row r="426" customFormat="false" ht="15" hidden="false" customHeight="false" outlineLevel="0" collapsed="false">
      <c r="A426" s="1"/>
      <c r="B426" s="1"/>
      <c r="C426" s="1" t="s">
        <v>240</v>
      </c>
      <c r="D426" s="1"/>
      <c r="E426" s="7" t="s">
        <v>253</v>
      </c>
      <c r="F426" s="1"/>
      <c r="G426" s="9" t="n">
        <f aca="false">G415/75</f>
        <v>0.433333333333333</v>
      </c>
      <c r="H426" s="1" t="s">
        <v>255</v>
      </c>
      <c r="I426" s="1"/>
      <c r="J426" s="1"/>
      <c r="K426" s="1"/>
      <c r="L426" s="1"/>
      <c r="M426" s="1"/>
      <c r="N426" s="1"/>
      <c r="O426" s="1"/>
      <c r="P426" s="1"/>
      <c r="Q426" s="1"/>
      <c r="R426" s="1"/>
      <c r="S426" s="1"/>
      <c r="T426" s="1"/>
      <c r="U426" s="1"/>
      <c r="V426" s="1"/>
      <c r="W426" s="1"/>
      <c r="X426" s="1"/>
      <c r="Y426" s="1"/>
      <c r="Z426" s="1"/>
      <c r="AA426" s="1"/>
      <c r="AB426" s="1"/>
      <c r="AC426" s="1"/>
    </row>
    <row r="427" customFormat="false" ht="15" hidden="false" customHeight="false" outlineLevel="0" collapsed="false">
      <c r="A427" s="1"/>
      <c r="B427" s="1"/>
      <c r="C427" s="1" t="s">
        <v>242</v>
      </c>
      <c r="D427" s="1"/>
      <c r="E427" s="9" t="n">
        <v>0.5</v>
      </c>
      <c r="F427" s="1"/>
      <c r="G427" s="98" t="s">
        <v>256</v>
      </c>
      <c r="H427" s="1"/>
      <c r="I427" s="1"/>
      <c r="J427" s="1"/>
      <c r="K427" s="1"/>
      <c r="L427" s="1"/>
      <c r="M427" s="1"/>
      <c r="N427" s="1"/>
      <c r="O427" s="1"/>
      <c r="P427" s="1"/>
      <c r="Q427" s="1"/>
      <c r="R427" s="1"/>
      <c r="S427" s="1"/>
      <c r="T427" s="1"/>
      <c r="U427" s="1"/>
      <c r="V427" s="1"/>
      <c r="W427" s="1"/>
      <c r="X427" s="1"/>
      <c r="Y427" s="1"/>
      <c r="Z427" s="1"/>
      <c r="AA427" s="1"/>
      <c r="AB427" s="1"/>
      <c r="AC427" s="1"/>
    </row>
    <row r="428" customFormat="false" ht="15" hidden="false" customHeight="false" outlineLevel="0" collapsed="false">
      <c r="A428" s="1"/>
      <c r="B428" s="1"/>
      <c r="C428" s="1" t="s">
        <v>257</v>
      </c>
      <c r="D428" s="1"/>
      <c r="E428" s="1"/>
      <c r="F428" s="1"/>
      <c r="G428" s="32" t="s">
        <v>258</v>
      </c>
      <c r="H428" s="1"/>
      <c r="I428" s="1"/>
      <c r="J428" s="1"/>
      <c r="K428" s="1"/>
      <c r="L428" s="1"/>
      <c r="M428" s="1"/>
      <c r="N428" s="1"/>
      <c r="O428" s="1"/>
      <c r="P428" s="1"/>
      <c r="Q428" s="1"/>
      <c r="R428" s="1"/>
      <c r="S428" s="1"/>
      <c r="T428" s="1"/>
      <c r="U428" s="1"/>
      <c r="V428" s="1"/>
      <c r="W428" s="1"/>
      <c r="X428" s="1"/>
      <c r="Y428" s="1"/>
      <c r="Z428" s="1"/>
      <c r="AA428" s="1"/>
      <c r="AB428" s="1"/>
      <c r="AC428" s="1"/>
    </row>
    <row r="429" customFormat="false" ht="15" hidden="false" customHeight="false" outlineLevel="0" collapsed="false">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row>
    <row r="430" customFormat="false" ht="15" hidden="false" customHeight="false" outlineLevel="0" collapsed="false">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row>
    <row r="431" customFormat="false" ht="15" hidden="false" customHeight="false" outlineLevel="0" collapsed="false">
      <c r="A431" s="1"/>
      <c r="B431" s="33" t="s">
        <v>259</v>
      </c>
      <c r="C431" s="33"/>
      <c r="D431" s="33"/>
      <c r="E431" s="33"/>
      <c r="F431" s="33"/>
      <c r="G431" s="33"/>
      <c r="H431" s="33"/>
      <c r="I431" s="33"/>
      <c r="J431" s="33"/>
      <c r="K431" s="33"/>
      <c r="L431" s="1"/>
      <c r="M431" s="1"/>
      <c r="N431" s="1"/>
      <c r="O431" s="1"/>
      <c r="P431" s="1"/>
      <c r="Q431" s="1"/>
      <c r="R431" s="1"/>
      <c r="S431" s="1"/>
      <c r="T431" s="1"/>
      <c r="U431" s="1"/>
      <c r="V431" s="1"/>
      <c r="W431" s="1"/>
      <c r="X431" s="1"/>
      <c r="Y431" s="1"/>
      <c r="Z431" s="1"/>
      <c r="AA431" s="1"/>
      <c r="AB431" s="1"/>
      <c r="AC431" s="1"/>
    </row>
    <row r="432" customFormat="false" ht="15" hidden="false" customHeight="false" outlineLevel="0" collapsed="false">
      <c r="A432" s="1"/>
      <c r="B432" s="1"/>
      <c r="C432" s="1" t="s">
        <v>260</v>
      </c>
      <c r="D432" s="1" t="s">
        <v>261</v>
      </c>
      <c r="E432" s="1"/>
      <c r="F432" s="1"/>
      <c r="G432" s="1" t="s">
        <v>197</v>
      </c>
      <c r="H432" s="1" t="s">
        <v>262</v>
      </c>
      <c r="I432" s="1"/>
      <c r="J432" s="1"/>
      <c r="K432" s="1"/>
      <c r="L432" s="1"/>
      <c r="M432" s="1"/>
      <c r="N432" s="1"/>
      <c r="O432" s="1"/>
      <c r="P432" s="1"/>
      <c r="Q432" s="1"/>
      <c r="R432" s="1"/>
      <c r="S432" s="1"/>
      <c r="T432" s="1"/>
      <c r="U432" s="1"/>
      <c r="V432" s="1"/>
      <c r="W432" s="1"/>
      <c r="X432" s="1"/>
      <c r="Y432" s="1"/>
      <c r="Z432" s="1"/>
      <c r="AA432" s="1"/>
      <c r="AB432" s="1"/>
      <c r="AC432" s="1"/>
    </row>
    <row r="433" customFormat="false" ht="15" hidden="false" customHeight="false" outlineLevel="0" collapsed="false">
      <c r="A433" s="1"/>
      <c r="B433" s="1"/>
      <c r="C433" s="1"/>
      <c r="D433" s="1" t="s">
        <v>263</v>
      </c>
      <c r="E433" s="1"/>
      <c r="F433" s="1"/>
      <c r="G433" s="1"/>
      <c r="H433" s="1" t="s">
        <v>264</v>
      </c>
      <c r="I433" s="1"/>
      <c r="J433" s="1"/>
      <c r="K433" s="1"/>
      <c r="L433" s="1"/>
      <c r="M433" s="1"/>
      <c r="N433" s="1"/>
      <c r="O433" s="1"/>
      <c r="P433" s="1"/>
      <c r="Q433" s="1"/>
      <c r="R433" s="1"/>
      <c r="S433" s="1"/>
      <c r="T433" s="1"/>
      <c r="U433" s="1"/>
      <c r="V433" s="1"/>
      <c r="W433" s="1"/>
      <c r="X433" s="1"/>
      <c r="Y433" s="1"/>
      <c r="Z433" s="1"/>
      <c r="AA433" s="1"/>
      <c r="AB433" s="1"/>
      <c r="AC433" s="1"/>
    </row>
    <row r="434" customFormat="false" ht="15" hidden="false" customHeight="false" outlineLevel="0" collapsed="false">
      <c r="A434" s="1"/>
      <c r="B434" s="1"/>
      <c r="C434" s="1"/>
      <c r="D434" s="1" t="s">
        <v>265</v>
      </c>
      <c r="E434" s="1"/>
      <c r="F434" s="1"/>
      <c r="G434" s="1"/>
      <c r="H434" s="0" t="s">
        <v>266</v>
      </c>
      <c r="I434" s="1"/>
      <c r="J434" s="1"/>
      <c r="K434" s="1"/>
      <c r="L434" s="1"/>
      <c r="M434" s="1"/>
      <c r="N434" s="1"/>
      <c r="O434" s="1"/>
      <c r="P434" s="1"/>
      <c r="Q434" s="1"/>
      <c r="R434" s="1"/>
      <c r="S434" s="1"/>
      <c r="T434" s="1"/>
      <c r="U434" s="1"/>
      <c r="V434" s="1"/>
      <c r="W434" s="1"/>
      <c r="X434" s="1"/>
      <c r="Y434" s="1"/>
      <c r="Z434" s="1"/>
      <c r="AA434" s="1"/>
      <c r="AB434" s="1"/>
      <c r="AC434" s="1"/>
    </row>
    <row r="435" customFormat="false" ht="15" hidden="false" customHeight="false" outlineLevel="0" collapsed="false">
      <c r="A435" s="1"/>
      <c r="B435" s="1"/>
      <c r="C435" s="1"/>
      <c r="D435" s="1"/>
      <c r="E435" s="1"/>
      <c r="F435" s="1"/>
      <c r="G435" s="1"/>
      <c r="H435" s="1" t="s">
        <v>267</v>
      </c>
      <c r="I435" s="1"/>
      <c r="J435" s="1"/>
      <c r="K435" s="1"/>
      <c r="L435" s="1"/>
      <c r="M435" s="1"/>
      <c r="N435" s="1"/>
      <c r="O435" s="1"/>
      <c r="P435" s="1"/>
      <c r="Q435" s="1"/>
      <c r="R435" s="1"/>
      <c r="S435" s="1"/>
      <c r="T435" s="1"/>
      <c r="U435" s="1"/>
      <c r="V435" s="1"/>
      <c r="W435" s="1"/>
      <c r="X435" s="1"/>
      <c r="Y435" s="1"/>
      <c r="Z435" s="1"/>
      <c r="AA435" s="1"/>
      <c r="AB435" s="1"/>
      <c r="AC435" s="1"/>
    </row>
    <row r="436" customFormat="false" ht="15" hidden="false" customHeight="false" outlineLevel="0" collapsed="false">
      <c r="A436" s="1"/>
      <c r="B436" s="1"/>
      <c r="C436" s="1" t="s">
        <v>268</v>
      </c>
      <c r="D436" s="1" t="s">
        <v>269</v>
      </c>
      <c r="E436" s="1"/>
      <c r="F436" s="1"/>
      <c r="G436" s="1"/>
      <c r="H436" s="1"/>
      <c r="I436" s="1"/>
      <c r="J436" s="1"/>
      <c r="K436" s="1"/>
      <c r="L436" s="1"/>
      <c r="M436" s="1"/>
      <c r="N436" s="1"/>
      <c r="O436" s="1"/>
      <c r="P436" s="1"/>
      <c r="Q436" s="1"/>
      <c r="R436" s="1"/>
      <c r="S436" s="1"/>
      <c r="T436" s="1"/>
      <c r="U436" s="1"/>
      <c r="V436" s="1"/>
      <c r="W436" s="1"/>
      <c r="X436" s="1"/>
      <c r="Y436" s="1"/>
      <c r="Z436" s="1"/>
      <c r="AA436" s="1"/>
      <c r="AB436" s="1"/>
      <c r="AC436" s="1"/>
    </row>
    <row r="437" customFormat="false" ht="15" hidden="false" customHeight="false" outlineLevel="0" collapsed="false">
      <c r="A437" s="1"/>
      <c r="B437" s="1"/>
      <c r="C437" s="1"/>
      <c r="D437" s="1" t="s">
        <v>270</v>
      </c>
      <c r="E437" s="1"/>
      <c r="F437" s="1"/>
      <c r="G437" s="1"/>
      <c r="H437" s="1"/>
      <c r="I437" s="1"/>
      <c r="J437" s="1"/>
      <c r="K437" s="1"/>
      <c r="L437" s="1"/>
      <c r="M437" s="1"/>
      <c r="N437" s="1"/>
      <c r="O437" s="1"/>
      <c r="P437" s="1"/>
      <c r="Q437" s="1"/>
      <c r="R437" s="1"/>
      <c r="S437" s="1"/>
      <c r="T437" s="1"/>
      <c r="U437" s="1"/>
      <c r="V437" s="1"/>
      <c r="W437" s="1"/>
      <c r="X437" s="1"/>
      <c r="Y437" s="1"/>
      <c r="Z437" s="1"/>
      <c r="AA437" s="1"/>
      <c r="AB437" s="1"/>
      <c r="AC437" s="1"/>
    </row>
    <row r="438" customFormat="false" ht="15" hidden="false" customHeight="false" outlineLevel="0" collapsed="false">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row>
    <row r="439" customFormat="false" ht="15" hidden="false" customHeight="false" outlineLevel="0" collapsed="false">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row>
    <row r="440" customFormat="false" ht="15" hidden="false" customHeight="false" outlineLevel="0" collapsed="false">
      <c r="A440" s="1"/>
      <c r="B440" s="34"/>
      <c r="C440" s="34" t="s">
        <v>73</v>
      </c>
      <c r="D440" s="34" t="s">
        <v>14</v>
      </c>
      <c r="E440" s="34"/>
      <c r="F440" s="35" t="s">
        <v>15</v>
      </c>
      <c r="G440" s="35" t="s">
        <v>16</v>
      </c>
      <c r="H440" s="1"/>
      <c r="I440" s="1"/>
      <c r="J440" s="1"/>
      <c r="K440" s="1"/>
      <c r="L440" s="1"/>
      <c r="M440" s="1"/>
      <c r="N440" s="1"/>
      <c r="O440" s="1"/>
      <c r="P440" s="1"/>
      <c r="Q440" s="1"/>
      <c r="R440" s="1"/>
      <c r="S440" s="1"/>
      <c r="T440" s="1"/>
      <c r="U440" s="1"/>
      <c r="V440" s="1"/>
      <c r="W440" s="1"/>
      <c r="X440" s="1"/>
      <c r="Y440" s="1"/>
      <c r="Z440" s="1"/>
      <c r="AA440" s="1"/>
      <c r="AB440" s="1"/>
    </row>
    <row r="441" customFormat="false" ht="15" hidden="false" customHeight="false" outlineLevel="0" collapsed="false">
      <c r="A441" s="1"/>
      <c r="B441" s="1" t="s">
        <v>271</v>
      </c>
      <c r="C441" s="7" t="n">
        <v>100</v>
      </c>
      <c r="D441" s="1" t="s">
        <v>28</v>
      </c>
      <c r="E441" s="1"/>
      <c r="F441" s="7" t="n">
        <v>30</v>
      </c>
      <c r="G441" s="1"/>
      <c r="H441" s="1" t="s">
        <v>272</v>
      </c>
      <c r="I441" s="1"/>
      <c r="J441" s="1"/>
      <c r="K441" s="1"/>
      <c r="L441" s="1"/>
      <c r="M441" s="1"/>
      <c r="N441" s="1"/>
      <c r="O441" s="1"/>
      <c r="P441" s="1"/>
      <c r="Q441" s="1"/>
      <c r="R441" s="1"/>
      <c r="S441" s="1"/>
      <c r="T441" s="1"/>
      <c r="U441" s="1"/>
      <c r="V441" s="1"/>
      <c r="W441" s="1"/>
      <c r="X441" s="1"/>
      <c r="Y441" s="1"/>
      <c r="Z441" s="1"/>
      <c r="AA441" s="1"/>
      <c r="AB441" s="1"/>
    </row>
    <row r="442" customFormat="false" ht="15" hidden="false" customHeight="false" outlineLevel="0" collapsed="false">
      <c r="A442" s="1"/>
      <c r="B442" s="1" t="s">
        <v>271</v>
      </c>
      <c r="C442" s="7" t="s">
        <v>273</v>
      </c>
      <c r="D442" s="1" t="s">
        <v>274</v>
      </c>
      <c r="E442" s="1"/>
      <c r="F442" s="7" t="n">
        <v>10</v>
      </c>
      <c r="G442" s="1"/>
      <c r="H442" s="1" t="s">
        <v>275</v>
      </c>
      <c r="I442" s="1"/>
      <c r="J442" s="1"/>
      <c r="K442" s="1"/>
      <c r="L442" s="1"/>
      <c r="M442" s="1"/>
      <c r="N442" s="1"/>
      <c r="O442" s="1"/>
      <c r="P442" s="1"/>
      <c r="Q442" s="1"/>
      <c r="R442" s="1"/>
      <c r="S442" s="1"/>
      <c r="T442" s="1"/>
      <c r="U442" s="1"/>
      <c r="V442" s="1"/>
      <c r="W442" s="1"/>
      <c r="X442" s="1"/>
      <c r="Y442" s="1"/>
      <c r="Z442" s="1"/>
      <c r="AA442" s="1"/>
      <c r="AB442" s="1"/>
      <c r="AC442" s="1"/>
    </row>
    <row r="443" customFormat="false" ht="15" hidden="false" customHeight="false" outlineLevel="0" collapsed="false">
      <c r="A443" s="1"/>
      <c r="B443" s="1" t="s">
        <v>276</v>
      </c>
      <c r="C443" s="7" t="n">
        <v>572</v>
      </c>
      <c r="D443" s="1" t="s">
        <v>20</v>
      </c>
      <c r="E443" s="1"/>
      <c r="F443" s="7"/>
      <c r="G443" s="1" t="n">
        <v>40</v>
      </c>
      <c r="H443" s="1"/>
      <c r="I443" s="1"/>
      <c r="J443" s="1"/>
      <c r="K443" s="1"/>
      <c r="L443" s="1"/>
      <c r="M443" s="1"/>
      <c r="N443" s="1"/>
      <c r="O443" s="1"/>
      <c r="P443" s="1"/>
      <c r="Q443" s="1"/>
      <c r="R443" s="1"/>
      <c r="S443" s="1"/>
      <c r="T443" s="1"/>
      <c r="U443" s="1"/>
      <c r="V443" s="1"/>
      <c r="W443" s="1"/>
      <c r="X443" s="1"/>
      <c r="Y443" s="1"/>
      <c r="Z443" s="1"/>
      <c r="AA443" s="1"/>
      <c r="AB443" s="1"/>
      <c r="AC443" s="1"/>
    </row>
    <row r="444" customFormat="false" ht="15" hidden="false" customHeight="false" outlineLevel="0" collapsed="false">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row>
    <row r="445" customFormat="false" ht="15" hidden="false" customHeight="false" outlineLevel="0" collapsed="false">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row>
    <row r="446" customFormat="false" ht="15" hidden="false" customHeight="false" outlineLevel="0" collapsed="false">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row>
    <row r="447" customFormat="false" ht="15" hidden="false" customHeight="false" outlineLevel="0" collapsed="false">
      <c r="A447" s="1"/>
      <c r="B447" s="33" t="s">
        <v>277</v>
      </c>
      <c r="C447" s="33"/>
      <c r="D447" s="33"/>
      <c r="E447" s="1" t="s">
        <v>278</v>
      </c>
      <c r="F447" s="1"/>
      <c r="G447" s="1"/>
      <c r="H447" s="1"/>
      <c r="I447" s="1"/>
      <c r="J447" s="1"/>
      <c r="K447" s="1"/>
      <c r="L447" s="1"/>
      <c r="M447" s="1"/>
      <c r="N447" s="1"/>
      <c r="O447" s="1"/>
      <c r="P447" s="1"/>
      <c r="Q447" s="1"/>
      <c r="R447" s="1"/>
      <c r="S447" s="1"/>
      <c r="T447" s="1"/>
      <c r="U447" s="1"/>
      <c r="V447" s="1"/>
      <c r="W447" s="1"/>
      <c r="X447" s="1"/>
      <c r="Y447" s="1"/>
      <c r="Z447" s="1"/>
      <c r="AA447" s="1"/>
      <c r="AB447" s="1"/>
      <c r="AC447" s="1"/>
    </row>
    <row r="448" customFormat="false" ht="15" hidden="false" customHeight="false" outlineLevel="0" collapsed="false">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row>
    <row r="449" customFormat="false" ht="15" hidden="false" customHeight="false" outlineLevel="0" collapsed="false">
      <c r="A449" s="1"/>
      <c r="B449" s="1"/>
      <c r="C449" s="1"/>
      <c r="D449" s="1"/>
      <c r="E449" s="81" t="s">
        <v>216</v>
      </c>
      <c r="F449" s="81" t="s">
        <v>251</v>
      </c>
      <c r="G449" s="81" t="s">
        <v>252</v>
      </c>
      <c r="H449" s="1"/>
      <c r="I449" s="99" t="s">
        <v>279</v>
      </c>
      <c r="J449" s="1"/>
      <c r="K449" s="1"/>
      <c r="L449" s="1"/>
      <c r="M449" s="1"/>
      <c r="N449" s="1"/>
      <c r="O449" s="1"/>
      <c r="P449" s="1"/>
      <c r="Q449" s="1"/>
      <c r="R449" s="1"/>
      <c r="S449" s="1"/>
      <c r="T449" s="1"/>
      <c r="U449" s="1"/>
      <c r="V449" s="1"/>
      <c r="W449" s="1"/>
      <c r="X449" s="1"/>
      <c r="Y449" s="1"/>
      <c r="Z449" s="1"/>
      <c r="AA449" s="1"/>
      <c r="AB449" s="1"/>
      <c r="AC449" s="1"/>
    </row>
    <row r="450" customFormat="false" ht="15" hidden="false" customHeight="false" outlineLevel="0" collapsed="false">
      <c r="A450" s="1"/>
      <c r="B450" s="1"/>
      <c r="C450" s="1" t="s">
        <v>117</v>
      </c>
      <c r="D450" s="1"/>
      <c r="E450" s="1" t="n">
        <v>250</v>
      </c>
      <c r="F450" s="1" t="n">
        <v>150</v>
      </c>
      <c r="G450" s="1" t="n">
        <f aca="false">E450+F450</f>
        <v>400</v>
      </c>
      <c r="H450" s="1"/>
      <c r="I450" s="1" t="n">
        <v>250</v>
      </c>
      <c r="J450" s="1"/>
      <c r="K450" s="1"/>
      <c r="L450" s="1"/>
      <c r="M450" s="1"/>
      <c r="N450" s="1"/>
      <c r="O450" s="1"/>
      <c r="P450" s="1"/>
      <c r="Q450" s="1"/>
      <c r="R450" s="1"/>
      <c r="S450" s="1"/>
      <c r="T450" s="1"/>
      <c r="U450" s="1"/>
      <c r="V450" s="1"/>
      <c r="W450" s="1"/>
      <c r="X450" s="1"/>
      <c r="Y450" s="1"/>
      <c r="Z450" s="1"/>
      <c r="AA450" s="1"/>
      <c r="AB450" s="1"/>
      <c r="AC450" s="1"/>
    </row>
    <row r="451" customFormat="false" ht="15" hidden="false" customHeight="false" outlineLevel="0" collapsed="false">
      <c r="A451" s="1"/>
      <c r="B451" s="1"/>
      <c r="C451" s="1" t="s">
        <v>280</v>
      </c>
      <c r="D451" s="1"/>
      <c r="E451" s="7"/>
      <c r="F451" s="1"/>
      <c r="G451" s="12"/>
      <c r="H451" s="1"/>
      <c r="I451" s="89" t="n">
        <v>150</v>
      </c>
      <c r="J451" s="1"/>
      <c r="K451" s="1"/>
      <c r="L451" s="1"/>
      <c r="M451" s="1"/>
      <c r="N451" s="1"/>
      <c r="O451" s="1"/>
      <c r="P451" s="1"/>
      <c r="Q451" s="1"/>
      <c r="R451" s="1"/>
      <c r="S451" s="1"/>
      <c r="T451" s="1"/>
      <c r="U451" s="1"/>
      <c r="V451" s="1"/>
      <c r="W451" s="1"/>
      <c r="X451" s="1"/>
      <c r="Y451" s="1"/>
      <c r="Z451" s="1"/>
      <c r="AA451" s="1"/>
      <c r="AB451" s="1"/>
      <c r="AC451" s="1"/>
    </row>
    <row r="452" customFormat="false" ht="15" hidden="false" customHeight="false" outlineLevel="0" collapsed="false">
      <c r="A452" s="1"/>
      <c r="B452" s="1"/>
      <c r="C452" s="1" t="s">
        <v>96</v>
      </c>
      <c r="D452" s="1"/>
      <c r="E452" s="1" t="n">
        <f aca="false">0.2*E450</f>
        <v>50</v>
      </c>
      <c r="F452" s="1" t="n">
        <v>50</v>
      </c>
      <c r="G452" s="1" t="n">
        <v>50</v>
      </c>
      <c r="H452" s="1"/>
      <c r="I452" s="1" t="n">
        <v>50</v>
      </c>
      <c r="J452" s="1"/>
      <c r="K452" s="1"/>
      <c r="L452" s="1"/>
      <c r="M452" s="1"/>
      <c r="N452" s="1"/>
      <c r="O452" s="1"/>
      <c r="P452" s="1"/>
      <c r="Q452" s="1"/>
      <c r="R452" s="1"/>
      <c r="S452" s="1"/>
      <c r="T452" s="1"/>
      <c r="U452" s="1"/>
      <c r="V452" s="1"/>
      <c r="W452" s="1"/>
      <c r="X452" s="1"/>
      <c r="Y452" s="1"/>
      <c r="Z452" s="1"/>
      <c r="AA452" s="1"/>
      <c r="AB452" s="1"/>
      <c r="AC452" s="1"/>
    </row>
    <row r="453" customFormat="false" ht="15" hidden="false" customHeight="false" outlineLevel="0" collapsed="false">
      <c r="A453" s="1"/>
      <c r="B453" s="1"/>
      <c r="C453" s="1" t="s">
        <v>120</v>
      </c>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row>
    <row r="454" customFormat="false" ht="15" hidden="false" customHeight="false" outlineLevel="0" collapsed="false">
      <c r="A454" s="1"/>
      <c r="B454" s="1"/>
      <c r="C454" s="1" t="s">
        <v>122</v>
      </c>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row>
    <row r="455" customFormat="false" ht="16" hidden="false" customHeight="false" outlineLevel="0" collapsed="false">
      <c r="A455" s="1"/>
      <c r="B455" s="1"/>
      <c r="C455" s="1"/>
      <c r="D455" s="10" t="s">
        <v>29</v>
      </c>
      <c r="E455" s="10" t="n">
        <f aca="false">+SUM(E450:E454)</f>
        <v>300</v>
      </c>
      <c r="F455" s="10" t="n">
        <f aca="false">+SUM(F450:F454)</f>
        <v>200</v>
      </c>
      <c r="G455" s="10" t="n">
        <f aca="false">+SUM(G450:G454)</f>
        <v>450</v>
      </c>
      <c r="H455" s="1"/>
      <c r="I455" s="10" t="n">
        <f aca="false">SUM(I450:I452)</f>
        <v>450</v>
      </c>
      <c r="J455" s="1"/>
      <c r="K455" s="1"/>
      <c r="L455" s="1"/>
      <c r="M455" s="1"/>
      <c r="N455" s="1"/>
      <c r="O455" s="1"/>
      <c r="P455" s="1"/>
      <c r="Q455" s="1"/>
      <c r="R455" s="1"/>
      <c r="S455" s="1"/>
      <c r="T455" s="1"/>
      <c r="U455" s="1"/>
      <c r="V455" s="1"/>
      <c r="W455" s="1"/>
      <c r="X455" s="1"/>
      <c r="Y455" s="1"/>
      <c r="Z455" s="1"/>
      <c r="AA455" s="1"/>
      <c r="AB455" s="1"/>
      <c r="AC455" s="1"/>
    </row>
    <row r="456" customFormat="false" ht="16" hidden="false" customHeight="false" outlineLevel="0" collapsed="false">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row>
    <row r="457" customFormat="false" ht="15" hidden="false" customHeight="false" outlineLevel="0" collapsed="false">
      <c r="A457" s="1"/>
      <c r="B457" s="1"/>
      <c r="C457" s="1" t="s">
        <v>219</v>
      </c>
      <c r="D457" s="1"/>
      <c r="E457" s="1" t="n">
        <v>150</v>
      </c>
      <c r="F457" s="1"/>
      <c r="G457" s="1" t="n">
        <f aca="false">E457+F450</f>
        <v>300</v>
      </c>
      <c r="H457" s="1"/>
      <c r="I457" s="1" t="n">
        <v>150</v>
      </c>
      <c r="J457" s="1"/>
      <c r="K457" s="1"/>
      <c r="L457" s="1"/>
      <c r="M457" s="1"/>
      <c r="N457" s="1"/>
      <c r="O457" s="1"/>
      <c r="P457" s="1"/>
      <c r="Q457" s="1"/>
      <c r="R457" s="1"/>
      <c r="S457" s="1"/>
      <c r="T457" s="1"/>
      <c r="U457" s="1"/>
      <c r="V457" s="1"/>
      <c r="W457" s="1"/>
      <c r="X457" s="1"/>
      <c r="Y457" s="1"/>
      <c r="Z457" s="1"/>
      <c r="AA457" s="1"/>
      <c r="AB457" s="1"/>
      <c r="AC457" s="1"/>
    </row>
    <row r="458" customFormat="false" ht="15" hidden="false" customHeight="false" outlineLevel="0" collapsed="false">
      <c r="A458" s="1"/>
      <c r="B458" s="1"/>
      <c r="C458" s="1" t="s">
        <v>221</v>
      </c>
      <c r="D458" s="1"/>
      <c r="E458" s="93" t="n">
        <f aca="false">E450/E457</f>
        <v>1.66666666666667</v>
      </c>
      <c r="F458" s="1"/>
      <c r="G458" s="93" t="n">
        <f aca="false">G450/G457</f>
        <v>1.33333333333333</v>
      </c>
      <c r="H458" s="1"/>
      <c r="I458" s="93" t="n">
        <f aca="false">I450/I457</f>
        <v>1.66666666666667</v>
      </c>
      <c r="J458" s="1"/>
      <c r="K458" s="1"/>
      <c r="L458" s="1"/>
      <c r="M458" s="1"/>
      <c r="N458" s="1"/>
      <c r="O458" s="1"/>
      <c r="P458" s="1"/>
      <c r="Q458" s="1"/>
      <c r="R458" s="1"/>
      <c r="S458" s="1"/>
      <c r="T458" s="1"/>
      <c r="U458" s="1"/>
      <c r="V458" s="1"/>
      <c r="W458" s="1"/>
      <c r="X458" s="1"/>
      <c r="Y458" s="1"/>
      <c r="Z458" s="1"/>
      <c r="AA458" s="1"/>
      <c r="AB458" s="1"/>
      <c r="AC458" s="1"/>
    </row>
    <row r="459" customFormat="false" ht="15" hidden="false" customHeight="false" outlineLevel="0" collapsed="false">
      <c r="A459" s="1"/>
      <c r="B459" s="1"/>
      <c r="C459" s="1" t="s">
        <v>223</v>
      </c>
      <c r="D459" s="1"/>
      <c r="E459" s="1" t="n">
        <f aca="false">E455/E457</f>
        <v>2</v>
      </c>
      <c r="F459" s="1"/>
      <c r="G459" s="1" t="n">
        <f aca="false">G455/G457</f>
        <v>1.5</v>
      </c>
      <c r="H459" s="1"/>
      <c r="I459" s="1" t="n">
        <f aca="false">I455/I457</f>
        <v>3</v>
      </c>
      <c r="J459" s="1"/>
      <c r="K459" s="1"/>
      <c r="L459" s="1"/>
      <c r="M459" s="1"/>
      <c r="N459" s="1"/>
      <c r="O459" s="1"/>
      <c r="P459" s="1"/>
      <c r="Q459" s="1"/>
      <c r="R459" s="1"/>
      <c r="S459" s="1"/>
      <c r="T459" s="1"/>
      <c r="U459" s="1"/>
      <c r="V459" s="1"/>
      <c r="W459" s="1"/>
      <c r="X459" s="1"/>
      <c r="Y459" s="1"/>
      <c r="Z459" s="1"/>
      <c r="AA459" s="1"/>
      <c r="AB459" s="1"/>
      <c r="AC459" s="1"/>
    </row>
    <row r="460" customFormat="false" ht="15" hidden="false" customHeight="false" outlineLevel="0" collapsed="false">
      <c r="A460" s="1"/>
      <c r="B460" s="1"/>
      <c r="C460" s="1" t="s">
        <v>242</v>
      </c>
      <c r="D460" s="1"/>
      <c r="E460" s="9" t="n">
        <v>0.33</v>
      </c>
      <c r="F460" s="1"/>
      <c r="G460" s="1"/>
      <c r="H460" s="1"/>
      <c r="I460" s="32" t="s">
        <v>281</v>
      </c>
      <c r="J460" s="1"/>
      <c r="K460" s="1"/>
      <c r="L460" s="1"/>
      <c r="M460" s="1"/>
      <c r="N460" s="1"/>
      <c r="O460" s="1"/>
      <c r="P460" s="1"/>
      <c r="Q460" s="1"/>
      <c r="R460" s="1"/>
      <c r="S460" s="1"/>
      <c r="T460" s="1"/>
      <c r="U460" s="1"/>
      <c r="V460" s="1"/>
      <c r="W460" s="1"/>
      <c r="X460" s="1"/>
      <c r="Y460" s="1"/>
      <c r="Z460" s="1"/>
      <c r="AA460" s="1"/>
      <c r="AB460" s="1"/>
      <c r="AC460" s="1"/>
    </row>
    <row r="461" customFormat="false" ht="15" hidden="false" customHeight="false" outlineLevel="0" collapsed="false">
      <c r="A461" s="1"/>
      <c r="B461" s="1"/>
      <c r="C461" s="1" t="s">
        <v>282</v>
      </c>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row>
    <row r="462" customFormat="false" ht="15" hidden="false" customHeight="false" outlineLevel="0" collapsed="false">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row>
    <row r="463" customFormat="false" ht="15" hidden="false" customHeight="false" outlineLevel="0" collapsed="false">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row>
    <row r="464" customFormat="false" ht="15" hidden="false" customHeight="false" outlineLevel="0" collapsed="false">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row>
    <row r="465" customFormat="false" ht="15" hidden="false" customHeight="false" outlineLevel="0" collapsed="false">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row>
    <row r="466" customFormat="false" ht="15" hidden="false" customHeight="false" outlineLevel="0" collapsed="false">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row>
    <row r="467" customFormat="false" ht="15" hidden="false" customHeight="false" outlineLevel="0" collapsed="false">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row>
    <row r="468" customFormat="false" ht="15" hidden="false" customHeight="false" outlineLevel="0" collapsed="false">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row>
    <row r="469" customFormat="false" ht="15" hidden="false" customHeight="false" outlineLevel="0" collapsed="false">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row>
    <row r="470" customFormat="false" ht="15" hidden="false" customHeight="false" outlineLevel="0" collapsed="false">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row>
    <row r="471" customFormat="false" ht="15" hidden="false" customHeight="false" outlineLevel="0" collapsed="false">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row>
    <row r="472" customFormat="false" ht="15" hidden="false" customHeight="false" outlineLevel="0" collapsed="false">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row>
    <row r="473" customFormat="false" ht="15" hidden="false" customHeight="false" outlineLevel="0" collapsed="false">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row>
    <row r="474" customFormat="false" ht="15" hidden="false" customHeight="false" outlineLevel="0" collapsed="false">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row>
    <row r="475" customFormat="false" ht="15" hidden="false" customHeight="false" outlineLevel="0" collapsed="false">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row>
    <row r="476" customFormat="false" ht="15" hidden="false" customHeight="false" outlineLevel="0" collapsed="false">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row>
    <row r="477" customFormat="false" ht="15" hidden="false" customHeight="false" outlineLevel="0" collapsed="false">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row>
    <row r="478" customFormat="false" ht="15" hidden="false" customHeight="false" outlineLevel="0" collapsed="false">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row>
    <row r="479" customFormat="false" ht="15" hidden="false" customHeight="false" outlineLevel="0" collapsed="false">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row>
    <row r="480" customFormat="false" ht="15" hidden="false" customHeight="false" outlineLevel="0" collapsed="false">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row>
    <row r="481" customFormat="false" ht="15" hidden="false" customHeight="false" outlineLevel="0" collapsed="false">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row>
    <row r="482" customFormat="false" ht="15" hidden="false" customHeight="false" outlineLevel="0" collapsed="false">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row>
    <row r="483" customFormat="false" ht="15" hidden="false" customHeight="false" outlineLevel="0" collapsed="false">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row>
    <row r="484" customFormat="false" ht="15" hidden="false" customHeight="false" outlineLevel="0" collapsed="false">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row>
    <row r="485" customFormat="false" ht="15" hidden="false" customHeight="false" outlineLevel="0" collapsed="false">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row>
    <row r="486" customFormat="false" ht="15" hidden="false" customHeight="false" outlineLevel="0" collapsed="false">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row>
    <row r="487" customFormat="false" ht="15" hidden="false" customHeight="false" outlineLevel="0" collapsed="false">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row>
    <row r="488" customFormat="false" ht="15" hidden="false" customHeight="false" outlineLevel="0" collapsed="false">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row>
    <row r="489" customFormat="false" ht="15" hidden="false" customHeight="false" outlineLevel="0" collapsed="false">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row>
    <row r="490" customFormat="false" ht="15" hidden="false" customHeight="false" outlineLevel="0" collapsed="false">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row>
    <row r="491" customFormat="false" ht="15" hidden="false" customHeight="false" outlineLevel="0" collapsed="false">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row>
    <row r="492" customFormat="false" ht="15" hidden="false" customHeight="false" outlineLevel="0" collapsed="false">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row>
    <row r="493" customFormat="false" ht="15" hidden="false" customHeight="false" outlineLevel="0" collapsed="false">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row>
    <row r="494" customFormat="false" ht="15" hidden="false" customHeight="false" outlineLevel="0" collapsed="false">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row>
    <row r="495" customFormat="false" ht="15" hidden="false" customHeight="false" outlineLevel="0" collapsed="false">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row>
    <row r="496" customFormat="false" ht="15" hidden="false" customHeight="false" outlineLevel="0" collapsed="false">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row>
    <row r="497" customFormat="false" ht="15" hidden="false" customHeight="false" outlineLevel="0" collapsed="false">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row>
    <row r="498" customFormat="false" ht="15" hidden="false" customHeight="false" outlineLevel="0" collapsed="false">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row>
    <row r="499" customFormat="false" ht="15" hidden="false" customHeight="false" outlineLevel="0" collapsed="false">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row>
    <row r="500" customFormat="false" ht="15" hidden="false" customHeight="false" outlineLevel="0" collapsed="false">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row>
    <row r="501" customFormat="false" ht="15" hidden="false" customHeight="false" outlineLevel="0" collapsed="false">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row>
    <row r="502" customFormat="false" ht="15" hidden="false" customHeight="false" outlineLevel="0" collapsed="false">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row>
    <row r="503" customFormat="false" ht="15" hidden="false" customHeight="false" outlineLevel="0" collapsed="false">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row>
    <row r="504" customFormat="false" ht="15" hidden="false" customHeight="false" outlineLevel="0" collapsed="false">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row>
    <row r="505" customFormat="false" ht="15" hidden="false" customHeight="false" outlineLevel="0" collapsed="false">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row>
    <row r="506" customFormat="false" ht="15" hidden="false" customHeight="false" outlineLevel="0" collapsed="false">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row>
    <row r="507" customFormat="false" ht="15" hidden="false" customHeight="false" outlineLevel="0" collapsed="false">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row>
    <row r="508" customFormat="false" ht="15" hidden="false" customHeight="false" outlineLevel="0" collapsed="false">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row>
    <row r="509" customFormat="false" ht="15" hidden="false" customHeight="false" outlineLevel="0" collapsed="false">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row>
    <row r="510" customFormat="false" ht="15" hidden="false" customHeight="false" outlineLevel="0" collapsed="false">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row>
    <row r="511" customFormat="false" ht="15" hidden="false" customHeight="false" outlineLevel="0" collapsed="false">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row>
    <row r="512" customFormat="false" ht="15" hidden="false" customHeight="false" outlineLevel="0" collapsed="false">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row>
    <row r="513" customFormat="false" ht="15" hidden="false" customHeight="false" outlineLevel="0" collapsed="false">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row>
    <row r="514" customFormat="false" ht="15" hidden="false" customHeight="false" outlineLevel="0" collapsed="false">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row>
    <row r="515" customFormat="false" ht="15" hidden="false" customHeight="false" outlineLevel="0" collapsed="false">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row>
    <row r="516" customFormat="false" ht="15" hidden="false" customHeight="false" outlineLevel="0" collapsed="false">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row>
    <row r="517" customFormat="false" ht="15" hidden="false" customHeight="false" outlineLevel="0" collapsed="false">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row>
    <row r="518" customFormat="false" ht="15" hidden="false" customHeight="false" outlineLevel="0" collapsed="false">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row>
    <row r="519" customFormat="false" ht="15" hidden="false" customHeight="false" outlineLevel="0" collapsed="false">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row>
    <row r="520" customFormat="false" ht="15" hidden="false" customHeight="false" outlineLevel="0" collapsed="false">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row>
    <row r="521" customFormat="false" ht="15" hidden="false" customHeight="false" outlineLevel="0" collapsed="false">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row>
    <row r="522" customFormat="false" ht="15" hidden="false" customHeight="false" outlineLevel="0" collapsed="false">
      <c r="A522" s="1"/>
      <c r="B522" s="1"/>
      <c r="C522" s="1"/>
      <c r="D522" s="1"/>
      <c r="E522" s="1"/>
      <c r="F522" s="1"/>
      <c r="G522" s="1"/>
      <c r="H522" s="1"/>
      <c r="I522" s="1"/>
      <c r="J522" s="1"/>
      <c r="K522" s="1"/>
      <c r="L522" s="1"/>
      <c r="M522" s="1"/>
      <c r="N522" s="1"/>
      <c r="O522" s="1"/>
      <c r="P522" s="1"/>
      <c r="Q522" s="1"/>
      <c r="R522" s="1"/>
      <c r="S522" s="1"/>
      <c r="T522" s="1"/>
      <c r="U522" s="1"/>
      <c r="V522" s="1"/>
      <c r="W522" s="1"/>
      <c r="X522" s="1"/>
    </row>
    <row r="523" customFormat="false" ht="15" hidden="false" customHeight="false" outlineLevel="0" collapsed="false">
      <c r="A523" s="1"/>
      <c r="B523" s="1"/>
      <c r="C523" s="1"/>
      <c r="D523" s="1"/>
      <c r="E523" s="1"/>
      <c r="F523" s="1"/>
      <c r="G523" s="1"/>
      <c r="H523" s="1"/>
      <c r="I523" s="1"/>
      <c r="J523" s="1"/>
      <c r="K523" s="1"/>
      <c r="L523" s="1"/>
      <c r="M523" s="1"/>
      <c r="N523" s="1"/>
      <c r="O523" s="1"/>
      <c r="P523" s="1"/>
      <c r="Q523" s="1"/>
      <c r="R523" s="1"/>
      <c r="S523" s="1"/>
      <c r="T523" s="1"/>
      <c r="U523" s="1"/>
      <c r="V523" s="1"/>
      <c r="W523" s="1"/>
      <c r="X523" s="1"/>
    </row>
    <row r="524" customFormat="false" ht="15" hidden="false" customHeight="false" outlineLevel="0" collapsed="false">
      <c r="A524" s="1"/>
      <c r="B524" s="1"/>
      <c r="C524" s="1"/>
      <c r="D524" s="1"/>
      <c r="E524" s="1"/>
      <c r="F524" s="1"/>
      <c r="G524" s="1"/>
      <c r="H524" s="1"/>
      <c r="I524" s="1"/>
      <c r="J524" s="1"/>
      <c r="K524" s="1"/>
      <c r="L524" s="1"/>
      <c r="M524" s="1"/>
      <c r="N524" s="1"/>
      <c r="O524" s="1"/>
      <c r="P524" s="1"/>
      <c r="Q524" s="1"/>
      <c r="R524" s="1"/>
      <c r="S524" s="1"/>
      <c r="T524" s="1"/>
      <c r="U524" s="1"/>
      <c r="V524" s="1"/>
      <c r="W524" s="1"/>
      <c r="X524" s="1"/>
    </row>
    <row r="525" customFormat="false" ht="15" hidden="false" customHeight="false" outlineLevel="0" collapsed="false">
      <c r="A525" s="1"/>
      <c r="B525" s="1"/>
      <c r="C525" s="1"/>
      <c r="D525" s="1"/>
      <c r="E525" s="1"/>
      <c r="F525" s="1"/>
      <c r="G525" s="1"/>
      <c r="H525" s="1"/>
      <c r="I525" s="1"/>
      <c r="J525" s="1"/>
      <c r="K525" s="1"/>
      <c r="L525" s="1"/>
      <c r="M525" s="1"/>
      <c r="N525" s="1"/>
      <c r="O525" s="1"/>
      <c r="P525" s="1"/>
      <c r="Q525" s="1"/>
      <c r="R525" s="1"/>
      <c r="S525" s="1"/>
      <c r="T525" s="1"/>
      <c r="U525" s="1"/>
      <c r="V525" s="1"/>
      <c r="W525" s="1"/>
      <c r="X525" s="1"/>
    </row>
    <row r="526" customFormat="false" ht="15" hidden="false" customHeight="false" outlineLevel="0" collapsed="false">
      <c r="A526" s="1"/>
      <c r="B526" s="1"/>
      <c r="C526" s="1"/>
      <c r="D526" s="1"/>
      <c r="E526" s="1"/>
      <c r="F526" s="1"/>
      <c r="G526" s="1"/>
      <c r="H526" s="1"/>
      <c r="I526" s="1"/>
      <c r="J526" s="1"/>
      <c r="K526" s="1"/>
      <c r="L526" s="1"/>
      <c r="M526" s="1"/>
      <c r="N526" s="1"/>
      <c r="O526" s="1"/>
      <c r="Q526" s="1"/>
      <c r="R526" s="1"/>
      <c r="S526" s="1"/>
      <c r="T526" s="1"/>
      <c r="U526" s="1"/>
      <c r="V526" s="1"/>
      <c r="W526" s="1"/>
      <c r="X526" s="1"/>
    </row>
    <row r="527" customFormat="false" ht="15" hidden="false" customHeight="false" outlineLevel="0" collapsed="false">
      <c r="A527" s="1"/>
      <c r="B527" s="1"/>
      <c r="C527" s="1"/>
      <c r="D527" s="1"/>
      <c r="E527" s="1"/>
      <c r="F527" s="1"/>
      <c r="G527" s="1"/>
      <c r="H527" s="1"/>
      <c r="I527" s="1"/>
      <c r="J527" s="1"/>
      <c r="K527" s="1"/>
      <c r="L527" s="1"/>
      <c r="M527" s="1"/>
      <c r="N527" s="1"/>
      <c r="O527" s="1"/>
      <c r="Q527" s="1"/>
      <c r="R527" s="1"/>
      <c r="S527" s="1"/>
      <c r="T527" s="1"/>
      <c r="U527" s="1"/>
      <c r="V527" s="1"/>
      <c r="W527" s="1"/>
      <c r="X527" s="1"/>
    </row>
    <row r="528" customFormat="false" ht="15" hidden="false" customHeight="false" outlineLevel="0" collapsed="false">
      <c r="A528" s="1"/>
      <c r="B528" s="1"/>
      <c r="C528" s="1"/>
      <c r="D528" s="1"/>
      <c r="E528" s="1"/>
      <c r="F528" s="1"/>
      <c r="G528" s="1"/>
      <c r="H528" s="1"/>
      <c r="I528" s="1"/>
      <c r="J528" s="1"/>
      <c r="K528" s="1"/>
      <c r="L528" s="1"/>
      <c r="M528" s="1"/>
      <c r="N528" s="1"/>
      <c r="O528" s="1"/>
      <c r="Q528" s="1"/>
      <c r="R528" s="1"/>
      <c r="S528" s="1"/>
      <c r="T528" s="1"/>
      <c r="U528" s="1"/>
      <c r="V528" s="1"/>
      <c r="W528" s="1"/>
      <c r="X528" s="1"/>
    </row>
    <row r="529" customFormat="false" ht="15" hidden="false" customHeight="false" outlineLevel="0" collapsed="false">
      <c r="A529" s="1"/>
      <c r="B529" s="1"/>
      <c r="C529" s="1"/>
      <c r="D529" s="1"/>
      <c r="E529" s="1"/>
      <c r="F529" s="1"/>
      <c r="G529" s="1"/>
      <c r="H529" s="1"/>
      <c r="I529" s="1"/>
      <c r="J529" s="1"/>
      <c r="K529" s="1"/>
      <c r="L529" s="1"/>
      <c r="M529" s="1"/>
      <c r="N529" s="1"/>
      <c r="O529" s="1"/>
      <c r="S529" s="1"/>
      <c r="T529" s="1"/>
      <c r="U529" s="1"/>
    </row>
    <row r="530" customFormat="false" ht="15" hidden="false" customHeight="false" outlineLevel="0" collapsed="false">
      <c r="A530" s="1"/>
      <c r="B530" s="1"/>
      <c r="C530" s="1"/>
      <c r="D530" s="1"/>
      <c r="E530" s="1"/>
      <c r="F530" s="1"/>
      <c r="G530" s="1"/>
      <c r="H530" s="1"/>
      <c r="I530" s="1"/>
      <c r="J530" s="1"/>
    </row>
    <row r="531" customFormat="false" ht="15" hidden="false" customHeight="false" outlineLevel="0" collapsed="false">
      <c r="A531" s="1"/>
      <c r="B531" s="1"/>
      <c r="C531" s="1"/>
      <c r="D531" s="1"/>
      <c r="E531" s="1"/>
      <c r="F531" s="1"/>
      <c r="G531" s="1"/>
      <c r="H531" s="1"/>
      <c r="I531" s="1"/>
    </row>
    <row r="532" customFormat="false" ht="15" hidden="false" customHeight="false" outlineLevel="0" collapsed="false">
      <c r="A532" s="1"/>
      <c r="B532" s="1"/>
      <c r="C532" s="1"/>
      <c r="D532" s="1"/>
      <c r="E532" s="1"/>
      <c r="F532" s="1"/>
      <c r="G532" s="1"/>
      <c r="H532" s="1"/>
      <c r="I532" s="1"/>
    </row>
    <row r="533" customFormat="false" ht="15" hidden="false" customHeight="false" outlineLevel="0" collapsed="false">
      <c r="A533" s="1"/>
      <c r="B533" s="1"/>
      <c r="C533" s="1"/>
      <c r="D533" s="1"/>
      <c r="E533" s="1"/>
      <c r="F533" s="1"/>
      <c r="G533" s="1"/>
      <c r="H533" s="1"/>
      <c r="I533" s="1"/>
    </row>
    <row r="534" customFormat="false" ht="15" hidden="false" customHeight="false" outlineLevel="0" collapsed="false">
      <c r="A534" s="1"/>
      <c r="B534" s="1"/>
      <c r="C534" s="1"/>
      <c r="D534" s="1"/>
      <c r="E534" s="1"/>
      <c r="F534" s="1"/>
      <c r="G534" s="1"/>
      <c r="H534" s="1"/>
      <c r="I534" s="1"/>
    </row>
    <row r="535" customFormat="false" ht="15" hidden="false" customHeight="false" outlineLevel="0" collapsed="false">
      <c r="A535" s="1"/>
      <c r="B535" s="1"/>
      <c r="C535" s="1"/>
      <c r="D535" s="1"/>
      <c r="E535" s="1"/>
      <c r="F535" s="1"/>
      <c r="G535" s="1"/>
      <c r="H535" s="1"/>
      <c r="I535" s="1"/>
    </row>
    <row r="536" customFormat="false" ht="15" hidden="false" customHeight="false" outlineLevel="0" collapsed="false">
      <c r="A536" s="1"/>
      <c r="B536" s="1"/>
      <c r="C536" s="1"/>
      <c r="D536" s="1"/>
      <c r="E536" s="1"/>
      <c r="F536" s="1"/>
      <c r="G536" s="1"/>
      <c r="H536" s="1"/>
      <c r="I536" s="1"/>
    </row>
    <row r="537" customFormat="false" ht="15" hidden="false" customHeight="false" outlineLevel="0" collapsed="false">
      <c r="B537" s="1"/>
      <c r="C537" s="1"/>
      <c r="D537" s="1"/>
      <c r="E537" s="1"/>
      <c r="F537" s="1"/>
      <c r="G537" s="1"/>
      <c r="H537" s="1"/>
      <c r="I537" s="1"/>
    </row>
    <row r="538" customFormat="false" ht="15" hidden="false" customHeight="false" outlineLevel="0" collapsed="false">
      <c r="B538" s="1"/>
      <c r="C538" s="1"/>
      <c r="D538" s="1"/>
      <c r="E538" s="1"/>
      <c r="F538" s="1"/>
      <c r="G538" s="1"/>
      <c r="H538" s="1"/>
      <c r="I538" s="1"/>
    </row>
    <row r="539" customFormat="false" ht="15" hidden="false" customHeight="false" outlineLevel="0" collapsed="false">
      <c r="B539" s="1"/>
      <c r="C539" s="1"/>
      <c r="D539" s="1"/>
      <c r="E539" s="1"/>
      <c r="F539" s="1"/>
      <c r="G539" s="1"/>
      <c r="H539" s="1"/>
      <c r="I539" s="1"/>
    </row>
    <row r="540" customFormat="false" ht="15" hidden="false" customHeight="false" outlineLevel="0" collapsed="false">
      <c r="B540" s="1"/>
      <c r="C540" s="1"/>
      <c r="D540" s="1"/>
      <c r="E540" s="1"/>
      <c r="F540" s="1"/>
      <c r="G540" s="1"/>
      <c r="H540" s="1"/>
      <c r="I540" s="1"/>
    </row>
    <row r="541" customFormat="false" ht="15" hidden="false" customHeight="false" outlineLevel="0" collapsed="false">
      <c r="B541" s="1"/>
      <c r="C541" s="1"/>
      <c r="D541" s="1"/>
      <c r="E541" s="1"/>
      <c r="F541" s="1"/>
      <c r="G541" s="1"/>
      <c r="H541" s="1"/>
      <c r="I541" s="1"/>
    </row>
    <row r="542" customFormat="false" ht="15" hidden="false" customHeight="false" outlineLevel="0" collapsed="false">
      <c r="F542" s="1"/>
      <c r="G542" s="1"/>
      <c r="H542" s="1"/>
      <c r="I542" s="1"/>
    </row>
    <row r="543" customFormat="false" ht="15" hidden="false" customHeight="false" outlineLevel="0" collapsed="false">
      <c r="G543" s="1"/>
    </row>
  </sheetData>
  <mergeCells count="64">
    <mergeCell ref="B2:D2"/>
    <mergeCell ref="D16:G16"/>
    <mergeCell ref="D17:G17"/>
    <mergeCell ref="D18:G18"/>
    <mergeCell ref="D19:G19"/>
    <mergeCell ref="D20:G20"/>
    <mergeCell ref="D21:G21"/>
    <mergeCell ref="D32:G32"/>
    <mergeCell ref="K32:R34"/>
    <mergeCell ref="D33:G33"/>
    <mergeCell ref="D34:G34"/>
    <mergeCell ref="D35:G35"/>
    <mergeCell ref="D36:G36"/>
    <mergeCell ref="D37:G37"/>
    <mergeCell ref="C39:F39"/>
    <mergeCell ref="G39:I39"/>
    <mergeCell ref="C40:D43"/>
    <mergeCell ref="E40:F43"/>
    <mergeCell ref="G40:H40"/>
    <mergeCell ref="G41:H41"/>
    <mergeCell ref="G42:H42"/>
    <mergeCell ref="G43:H43"/>
    <mergeCell ref="D49:G49"/>
    <mergeCell ref="K49:O50"/>
    <mergeCell ref="D50:G50"/>
    <mergeCell ref="C52:F52"/>
    <mergeCell ref="G52:I52"/>
    <mergeCell ref="C53:D54"/>
    <mergeCell ref="E53:F54"/>
    <mergeCell ref="G53:H53"/>
    <mergeCell ref="G54:H54"/>
    <mergeCell ref="C55:D55"/>
    <mergeCell ref="E55:F55"/>
    <mergeCell ref="G55:H55"/>
    <mergeCell ref="D61:G61"/>
    <mergeCell ref="D62:G62"/>
    <mergeCell ref="C64:F64"/>
    <mergeCell ref="G64:I64"/>
    <mergeCell ref="C65:D66"/>
    <mergeCell ref="E65:F66"/>
    <mergeCell ref="G65:H65"/>
    <mergeCell ref="G66:H66"/>
    <mergeCell ref="C67:D67"/>
    <mergeCell ref="E67:F67"/>
    <mergeCell ref="G67:H67"/>
    <mergeCell ref="B77:D78"/>
    <mergeCell ref="D107:F108"/>
    <mergeCell ref="K120:N122"/>
    <mergeCell ref="F193:N194"/>
    <mergeCell ref="M195:M196"/>
    <mergeCell ref="B230:F233"/>
    <mergeCell ref="B235:K236"/>
    <mergeCell ref="B266:K267"/>
    <mergeCell ref="B298:D298"/>
    <mergeCell ref="B300:K302"/>
    <mergeCell ref="I316:I317"/>
    <mergeCell ref="B317:H318"/>
    <mergeCell ref="B334:I335"/>
    <mergeCell ref="G373:I373"/>
    <mergeCell ref="J381:L383"/>
    <mergeCell ref="I384:K386"/>
    <mergeCell ref="I389:J389"/>
    <mergeCell ref="K389:L389"/>
    <mergeCell ref="M404:O407"/>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N95"/>
  <sheetViews>
    <sheetView showFormulas="false" showGridLines="true" showRowColHeaders="true" showZeros="true" rightToLeft="false" tabSelected="false" showOutlineSymbols="true" defaultGridColor="true" view="normal" topLeftCell="A76" colorId="64" zoomScale="100" zoomScaleNormal="100" zoomScalePageLayoutView="100" workbookViewId="0">
      <selection pane="topLeft" activeCell="J89" activeCellId="0" sqref="J89"/>
    </sheetView>
  </sheetViews>
  <sheetFormatPr defaultColWidth="11.515625" defaultRowHeight="15" zeroHeight="false" outlineLevelRow="0" outlineLevelCol="0"/>
  <cols>
    <col collapsed="false" customWidth="false" hidden="false" outlineLevel="0" max="1" min="1" style="1" width="11.5"/>
    <col collapsed="false" customWidth="true" hidden="false" outlineLevel="0" max="2" min="2" style="1" width="6.16"/>
    <col collapsed="false" customWidth="false" hidden="false" outlineLevel="0" max="1025" min="3" style="1" width="11.5"/>
  </cols>
  <sheetData>
    <row r="1" customFormat="false" ht="16" hidden="false" customHeight="false" outlineLevel="0" collapsed="false"/>
    <row r="2" customFormat="false" ht="16" hidden="false" customHeight="false" outlineLevel="0" collapsed="false">
      <c r="B2" s="2" t="s">
        <v>283</v>
      </c>
      <c r="C2" s="2"/>
      <c r="D2" s="2"/>
      <c r="E2" s="2"/>
      <c r="F2" s="2"/>
    </row>
    <row r="4" customFormat="false" ht="15" hidden="false" customHeight="false" outlineLevel="0" collapsed="false">
      <c r="B4" s="3" t="s">
        <v>1</v>
      </c>
      <c r="C4" s="3"/>
      <c r="D4" s="3"/>
      <c r="E4" s="3"/>
      <c r="F4" s="3"/>
      <c r="G4" s="3"/>
      <c r="I4" s="7" t="s">
        <v>284</v>
      </c>
      <c r="J4" s="1" t="s">
        <v>285</v>
      </c>
    </row>
    <row r="5" customFormat="false" ht="15" hidden="false" customHeight="false" outlineLevel="0" collapsed="false">
      <c r="B5" s="3" t="s">
        <v>286</v>
      </c>
      <c r="C5" s="3"/>
      <c r="D5" s="3"/>
      <c r="E5" s="3"/>
      <c r="F5" s="3"/>
      <c r="G5" s="3"/>
      <c r="I5" s="7" t="s">
        <v>287</v>
      </c>
      <c r="J5" s="1" t="s">
        <v>288</v>
      </c>
    </row>
    <row r="6" customFormat="false" ht="15" hidden="false" customHeight="false" outlineLevel="0" collapsed="false">
      <c r="B6" s="3" t="s">
        <v>289</v>
      </c>
      <c r="C6" s="3"/>
      <c r="D6" s="3"/>
      <c r="E6" s="3"/>
      <c r="F6" s="3"/>
      <c r="G6" s="3"/>
      <c r="I6" s="7" t="s">
        <v>290</v>
      </c>
      <c r="J6" s="1" t="s">
        <v>291</v>
      </c>
    </row>
    <row r="7" customFormat="false" ht="15" hidden="false" customHeight="false" outlineLevel="0" collapsed="false">
      <c r="B7" s="3" t="s">
        <v>292</v>
      </c>
      <c r="C7" s="3"/>
      <c r="D7" s="3"/>
      <c r="E7" s="3"/>
      <c r="F7" s="3"/>
      <c r="G7" s="3"/>
    </row>
    <row r="8" customFormat="false" ht="15" hidden="false" customHeight="false" outlineLevel="0" collapsed="false">
      <c r="B8" s="3" t="s">
        <v>293</v>
      </c>
      <c r="C8" s="3"/>
      <c r="D8" s="3"/>
      <c r="E8" s="3"/>
      <c r="F8" s="3"/>
      <c r="G8" s="3"/>
      <c r="I8" s="1" t="s">
        <v>294</v>
      </c>
    </row>
    <row r="9" customFormat="false" ht="15" hidden="false" customHeight="false" outlineLevel="0" collapsed="false">
      <c r="B9" s="3" t="s">
        <v>295</v>
      </c>
      <c r="C9" s="3"/>
      <c r="D9" s="3"/>
      <c r="E9" s="3"/>
      <c r="F9" s="3"/>
      <c r="G9" s="3"/>
      <c r="I9" s="1" t="s">
        <v>296</v>
      </c>
    </row>
    <row r="11" customFormat="false" ht="15" hidden="false" customHeight="false" outlineLevel="0" collapsed="false">
      <c r="A11" s="100" t="s">
        <v>253</v>
      </c>
      <c r="B11" s="1" t="s">
        <v>297</v>
      </c>
    </row>
    <row r="12" customFormat="false" ht="15" hidden="false" customHeight="false" outlineLevel="0" collapsed="false">
      <c r="A12" s="32"/>
    </row>
    <row r="13" customFormat="false" ht="15" hidden="false" customHeight="false" outlineLevel="0" collapsed="false">
      <c r="A13" s="32" t="s">
        <v>253</v>
      </c>
      <c r="B13" s="1" t="s">
        <v>298</v>
      </c>
    </row>
    <row r="14" customFormat="false" ht="15" hidden="false" customHeight="false" outlineLevel="0" collapsed="false">
      <c r="A14" s="32"/>
    </row>
    <row r="15" customFormat="false" ht="15" hidden="false" customHeight="true" outlineLevel="0" collapsed="false">
      <c r="A15" s="32" t="s">
        <v>253</v>
      </c>
      <c r="B15" s="13" t="s">
        <v>299</v>
      </c>
      <c r="C15" s="13"/>
      <c r="D15" s="13"/>
      <c r="E15" s="13"/>
      <c r="F15" s="13"/>
      <c r="N15" s="101"/>
    </row>
    <row r="16" customFormat="false" ht="15" hidden="false" customHeight="false" outlineLevel="0" collapsed="false">
      <c r="A16" s="32"/>
      <c r="B16" s="13"/>
      <c r="C16" s="13"/>
      <c r="D16" s="13"/>
      <c r="E16" s="13"/>
      <c r="F16" s="13"/>
      <c r="N16" s="101"/>
    </row>
    <row r="17" customFormat="false" ht="15" hidden="false" customHeight="false" outlineLevel="0" collapsed="false">
      <c r="A17" s="32"/>
    </row>
    <row r="18" customFormat="false" ht="15" hidden="false" customHeight="true" outlineLevel="0" collapsed="false">
      <c r="A18" s="32" t="s">
        <v>253</v>
      </c>
      <c r="B18" s="13" t="s">
        <v>300</v>
      </c>
      <c r="C18" s="13"/>
      <c r="D18" s="13"/>
      <c r="E18" s="13"/>
      <c r="F18" s="13"/>
    </row>
    <row r="19" customFormat="false" ht="15" hidden="false" customHeight="false" outlineLevel="0" collapsed="false">
      <c r="B19" s="13"/>
      <c r="C19" s="13"/>
      <c r="D19" s="13"/>
      <c r="E19" s="13"/>
      <c r="F19" s="13"/>
    </row>
    <row r="22" customFormat="false" ht="15" hidden="false" customHeight="false" outlineLevel="0" collapsed="false">
      <c r="B22" s="1" t="s">
        <v>301</v>
      </c>
    </row>
    <row r="23" customFormat="false" ht="15" hidden="false" customHeight="false" outlineLevel="0" collapsed="false">
      <c r="B23" s="1" t="s">
        <v>302</v>
      </c>
    </row>
    <row r="24" customFormat="false" ht="15" hidden="false" customHeight="false" outlineLevel="0" collapsed="false">
      <c r="B24" s="1" t="s">
        <v>303</v>
      </c>
    </row>
    <row r="26" customFormat="false" ht="15" hidden="false" customHeight="false" outlineLevel="0" collapsed="false">
      <c r="B26" s="1" t="s">
        <v>304</v>
      </c>
    </row>
    <row r="27" customFormat="false" ht="15" hidden="false" customHeight="false" outlineLevel="0" collapsed="false">
      <c r="B27" s="4"/>
      <c r="C27" s="4" t="s">
        <v>13</v>
      </c>
      <c r="D27" s="4" t="s">
        <v>14</v>
      </c>
      <c r="E27" s="4"/>
      <c r="F27" s="4"/>
      <c r="G27" s="4" t="s">
        <v>15</v>
      </c>
      <c r="H27" s="4" t="s">
        <v>16</v>
      </c>
    </row>
    <row r="28" customFormat="false" ht="15" hidden="false" customHeight="false" outlineLevel="0" collapsed="false">
      <c r="B28" s="1" t="s">
        <v>271</v>
      </c>
      <c r="C28" s="7" t="n">
        <v>572</v>
      </c>
      <c r="D28" s="1" t="s">
        <v>20</v>
      </c>
      <c r="G28" s="1" t="n">
        <v>50000</v>
      </c>
    </row>
    <row r="29" customFormat="false" ht="15" hidden="false" customHeight="false" outlineLevel="0" collapsed="false">
      <c r="B29" s="1" t="s">
        <v>276</v>
      </c>
      <c r="C29" s="7" t="n">
        <v>170</v>
      </c>
      <c r="D29" s="1" t="s">
        <v>305</v>
      </c>
      <c r="H29" s="1" t="n">
        <v>50000</v>
      </c>
      <c r="I29" s="1" t="s">
        <v>306</v>
      </c>
    </row>
    <row r="31" customFormat="false" ht="15" hidden="false" customHeight="false" outlineLevel="0" collapsed="false">
      <c r="B31" s="1" t="s">
        <v>307</v>
      </c>
    </row>
    <row r="32" customFormat="false" ht="15" hidden="false" customHeight="false" outlineLevel="0" collapsed="false">
      <c r="B32" s="4"/>
      <c r="C32" s="4" t="s">
        <v>13</v>
      </c>
      <c r="D32" s="4" t="s">
        <v>14</v>
      </c>
      <c r="E32" s="4"/>
      <c r="F32" s="4"/>
      <c r="G32" s="4" t="s">
        <v>15</v>
      </c>
      <c r="H32" s="4" t="s">
        <v>16</v>
      </c>
    </row>
    <row r="33" customFormat="false" ht="15" hidden="false" customHeight="false" outlineLevel="0" collapsed="false">
      <c r="B33" s="1" t="s">
        <v>271</v>
      </c>
      <c r="C33" s="7" t="n">
        <v>170</v>
      </c>
      <c r="D33" s="1" t="s">
        <v>305</v>
      </c>
      <c r="G33" s="1" t="n">
        <v>5000</v>
      </c>
    </row>
    <row r="34" customFormat="false" ht="15" hidden="false" customHeight="false" outlineLevel="0" collapsed="false">
      <c r="B34" s="1" t="s">
        <v>271</v>
      </c>
      <c r="C34" s="7" t="n">
        <v>661</v>
      </c>
      <c r="D34" s="1" t="s">
        <v>308</v>
      </c>
      <c r="G34" s="1" t="n">
        <f aca="false">0.03*G33</f>
        <v>150</v>
      </c>
    </row>
    <row r="35" customFormat="false" ht="15" hidden="false" customHeight="false" outlineLevel="0" collapsed="false">
      <c r="B35" s="1" t="s">
        <v>276</v>
      </c>
      <c r="C35" s="7" t="n">
        <v>572</v>
      </c>
      <c r="D35" s="1" t="s">
        <v>20</v>
      </c>
      <c r="H35" s="1" t="n">
        <f aca="false">SUM(G33:G34)</f>
        <v>5150</v>
      </c>
    </row>
    <row r="38" customFormat="false" ht="15" hidden="false" customHeight="false" outlineLevel="0" collapsed="false">
      <c r="B38" s="1" t="s">
        <v>309</v>
      </c>
    </row>
    <row r="39" customFormat="false" ht="15" hidden="false" customHeight="false" outlineLevel="0" collapsed="false">
      <c r="B39" s="1" t="s">
        <v>310</v>
      </c>
    </row>
    <row r="40" customFormat="false" ht="15" hidden="false" customHeight="false" outlineLevel="0" collapsed="false">
      <c r="B40" s="1" t="s">
        <v>311</v>
      </c>
    </row>
    <row r="41" customFormat="false" ht="15" hidden="false" customHeight="false" outlineLevel="0" collapsed="false">
      <c r="C41" s="1" t="s">
        <v>312</v>
      </c>
    </row>
    <row r="42" customFormat="false" ht="15" hidden="false" customHeight="false" outlineLevel="0" collapsed="false">
      <c r="C42" s="1" t="s">
        <v>313</v>
      </c>
    </row>
    <row r="43" customFormat="false" ht="15" hidden="false" customHeight="false" outlineLevel="0" collapsed="false">
      <c r="C43" s="1" t="s">
        <v>314</v>
      </c>
    </row>
    <row r="44" customFormat="false" ht="15" hidden="false" customHeight="false" outlineLevel="0" collapsed="false">
      <c r="B44" s="1" t="s">
        <v>315</v>
      </c>
    </row>
    <row r="45" customFormat="false" ht="15" hidden="false" customHeight="false" outlineLevel="0" collapsed="false">
      <c r="C45" s="1" t="s">
        <v>316</v>
      </c>
    </row>
    <row r="46" customFormat="false" ht="15" hidden="false" customHeight="false" outlineLevel="0" collapsed="false">
      <c r="C46" s="1" t="s">
        <v>317</v>
      </c>
    </row>
    <row r="47" customFormat="false" ht="15" hidden="false" customHeight="false" outlineLevel="0" collapsed="false">
      <c r="C47" s="1" t="s">
        <v>318</v>
      </c>
    </row>
    <row r="49" customFormat="false" ht="15" hidden="false" customHeight="false" outlineLevel="0" collapsed="false">
      <c r="B49" s="5" t="s">
        <v>319</v>
      </c>
      <c r="C49" s="5"/>
      <c r="D49" s="5"/>
      <c r="E49" s="5"/>
      <c r="F49" s="5"/>
      <c r="G49" s="5"/>
      <c r="H49" s="5"/>
    </row>
    <row r="50" customFormat="false" ht="13.8" hidden="false" customHeight="false" outlineLevel="0" collapsed="false">
      <c r="B50" s="1" t="s">
        <v>320</v>
      </c>
    </row>
    <row r="51" customFormat="false" ht="13.8" hidden="false" customHeight="false" outlineLevel="0" collapsed="false"/>
    <row r="52" customFormat="false" ht="15" hidden="false" customHeight="false" outlineLevel="0" collapsed="false">
      <c r="B52" s="1" t="s">
        <v>321</v>
      </c>
    </row>
    <row r="53" customFormat="false" ht="15" hidden="false" customHeight="false" outlineLevel="0" collapsed="false">
      <c r="B53" s="4"/>
      <c r="C53" s="4" t="s">
        <v>13</v>
      </c>
      <c r="D53" s="4" t="s">
        <v>14</v>
      </c>
      <c r="E53" s="4"/>
      <c r="F53" s="4"/>
      <c r="G53" s="4" t="s">
        <v>15</v>
      </c>
      <c r="H53" s="4" t="s">
        <v>16</v>
      </c>
    </row>
    <row r="54" customFormat="false" ht="15" hidden="false" customHeight="false" outlineLevel="0" collapsed="false">
      <c r="B54" s="1" t="s">
        <v>271</v>
      </c>
      <c r="C54" s="7" t="n">
        <v>239</v>
      </c>
      <c r="D54" s="1" t="s">
        <v>322</v>
      </c>
      <c r="G54" s="1" t="n">
        <f aca="false">0.25*500000</f>
        <v>125000</v>
      </c>
    </row>
    <row r="55" customFormat="false" ht="15" hidden="false" customHeight="false" outlineLevel="0" collapsed="false">
      <c r="B55" s="1" t="s">
        <v>276</v>
      </c>
      <c r="C55" s="7" t="n">
        <v>572</v>
      </c>
      <c r="D55" s="1" t="s">
        <v>20</v>
      </c>
      <c r="H55" s="1" t="n">
        <f aca="false">SUM(G54:G54)</f>
        <v>125000</v>
      </c>
    </row>
    <row r="57" customFormat="false" ht="15" hidden="false" customHeight="false" outlineLevel="0" collapsed="false">
      <c r="B57" s="1" t="s">
        <v>323</v>
      </c>
    </row>
    <row r="58" customFormat="false" ht="15" hidden="false" customHeight="false" outlineLevel="0" collapsed="false">
      <c r="B58" s="4"/>
      <c r="C58" s="4" t="s">
        <v>13</v>
      </c>
      <c r="D58" s="4" t="s">
        <v>14</v>
      </c>
      <c r="E58" s="4"/>
      <c r="F58" s="4"/>
      <c r="G58" s="4" t="s">
        <v>15</v>
      </c>
      <c r="H58" s="4" t="s">
        <v>16</v>
      </c>
    </row>
    <row r="59" customFormat="false" ht="15" hidden="false" customHeight="false" outlineLevel="0" collapsed="false">
      <c r="B59" s="1" t="s">
        <v>271</v>
      </c>
      <c r="C59" s="7" t="n">
        <v>211</v>
      </c>
      <c r="D59" s="1" t="s">
        <v>22</v>
      </c>
      <c r="G59" s="1" t="n">
        <v>500000</v>
      </c>
    </row>
    <row r="60" customFormat="false" ht="15" hidden="false" customHeight="false" outlineLevel="0" collapsed="false">
      <c r="B60" s="1" t="s">
        <v>276</v>
      </c>
      <c r="C60" s="7" t="n">
        <v>239</v>
      </c>
      <c r="D60" s="1" t="s">
        <v>322</v>
      </c>
      <c r="H60" s="1" t="n">
        <f aca="false">G54</f>
        <v>125000</v>
      </c>
    </row>
    <row r="61" customFormat="false" ht="15" hidden="false" customHeight="false" outlineLevel="0" collapsed="false">
      <c r="B61" s="1" t="s">
        <v>276</v>
      </c>
      <c r="C61" s="7" t="n">
        <v>523</v>
      </c>
      <c r="D61" s="1" t="s">
        <v>324</v>
      </c>
      <c r="H61" s="1" t="n">
        <f aca="false">0.25*G59</f>
        <v>125000</v>
      </c>
    </row>
    <row r="62" customFormat="false" ht="15" hidden="false" customHeight="false" outlineLevel="0" collapsed="false">
      <c r="B62" s="1" t="s">
        <v>276</v>
      </c>
      <c r="C62" s="7" t="n">
        <v>572</v>
      </c>
      <c r="D62" s="1" t="s">
        <v>20</v>
      </c>
      <c r="H62" s="1" t="n">
        <f aca="false">0.5*G59</f>
        <v>250000</v>
      </c>
    </row>
    <row r="63" customFormat="false" ht="15" hidden="false" customHeight="false" outlineLevel="0" collapsed="false">
      <c r="C63" s="7"/>
    </row>
    <row r="64" customFormat="false" ht="15" hidden="false" customHeight="false" outlineLevel="0" collapsed="false">
      <c r="B64" s="1" t="s">
        <v>325</v>
      </c>
      <c r="C64" s="7"/>
    </row>
    <row r="65" customFormat="false" ht="15" hidden="false" customHeight="false" outlineLevel="0" collapsed="false">
      <c r="B65" s="4"/>
      <c r="C65" s="4" t="s">
        <v>13</v>
      </c>
      <c r="D65" s="4" t="s">
        <v>14</v>
      </c>
      <c r="E65" s="4"/>
      <c r="F65" s="4"/>
      <c r="G65" s="4" t="s">
        <v>15</v>
      </c>
      <c r="H65" s="4" t="s">
        <v>16</v>
      </c>
    </row>
    <row r="66" customFormat="false" ht="15" hidden="false" customHeight="false" outlineLevel="0" collapsed="false">
      <c r="B66" s="102" t="s">
        <v>271</v>
      </c>
      <c r="C66" s="103" t="n">
        <v>470</v>
      </c>
      <c r="D66" s="102" t="s">
        <v>326</v>
      </c>
      <c r="E66" s="102"/>
      <c r="F66" s="102"/>
      <c r="G66" s="102" t="n">
        <v>100000</v>
      </c>
      <c r="H66" s="102"/>
      <c r="I66" s="102" t="s">
        <v>327</v>
      </c>
      <c r="J66" s="102"/>
      <c r="K66" s="102"/>
    </row>
    <row r="67" customFormat="false" ht="15" hidden="false" customHeight="false" outlineLevel="0" collapsed="false">
      <c r="B67" s="102" t="s">
        <v>276</v>
      </c>
      <c r="C67" s="103" t="n">
        <v>130</v>
      </c>
      <c r="D67" s="102" t="s">
        <v>328</v>
      </c>
      <c r="E67" s="102"/>
      <c r="F67" s="102"/>
      <c r="G67" s="102"/>
      <c r="H67" s="102" t="n">
        <v>100000</v>
      </c>
      <c r="I67" s="102" t="s">
        <v>329</v>
      </c>
      <c r="J67" s="102"/>
      <c r="K67" s="102"/>
    </row>
    <row r="68" customFormat="false" ht="15" hidden="false" customHeight="false" outlineLevel="0" collapsed="false">
      <c r="C68" s="7"/>
    </row>
    <row r="69" customFormat="false" ht="15" hidden="false" customHeight="false" outlineLevel="0" collapsed="false">
      <c r="B69" s="1" t="s">
        <v>330</v>
      </c>
    </row>
    <row r="70" customFormat="false" ht="15" hidden="false" customHeight="false" outlineLevel="0" collapsed="false">
      <c r="B70" s="4"/>
      <c r="C70" s="4" t="s">
        <v>13</v>
      </c>
      <c r="D70" s="4" t="s">
        <v>14</v>
      </c>
      <c r="E70" s="4"/>
      <c r="F70" s="4"/>
      <c r="G70" s="4" t="s">
        <v>15</v>
      </c>
      <c r="H70" s="4" t="s">
        <v>16</v>
      </c>
    </row>
    <row r="71" customFormat="false" ht="15" hidden="false" customHeight="false" outlineLevel="0" collapsed="false">
      <c r="B71" s="1" t="s">
        <v>271</v>
      </c>
      <c r="C71" s="7" t="n">
        <v>523</v>
      </c>
      <c r="D71" s="1" t="s">
        <v>324</v>
      </c>
      <c r="G71" s="1" t="n">
        <f aca="false">H61</f>
        <v>125000</v>
      </c>
    </row>
    <row r="72" customFormat="false" ht="15" hidden="false" customHeight="false" outlineLevel="0" collapsed="false">
      <c r="B72" s="1" t="s">
        <v>276</v>
      </c>
      <c r="C72" s="7" t="n">
        <v>572</v>
      </c>
      <c r="D72" s="1" t="s">
        <v>20</v>
      </c>
      <c r="H72" s="1" t="n">
        <f aca="false">G71</f>
        <v>125000</v>
      </c>
    </row>
    <row r="74" customFormat="false" ht="15" hidden="false" customHeight="false" outlineLevel="0" collapsed="false">
      <c r="B74" s="1" t="s">
        <v>331</v>
      </c>
    </row>
    <row r="75" customFormat="false" ht="15" hidden="false" customHeight="false" outlineLevel="0" collapsed="false">
      <c r="B75" s="4"/>
      <c r="C75" s="4" t="s">
        <v>13</v>
      </c>
      <c r="D75" s="4" t="s">
        <v>14</v>
      </c>
      <c r="E75" s="4"/>
      <c r="F75" s="4"/>
      <c r="G75" s="4" t="s">
        <v>15</v>
      </c>
      <c r="H75" s="4" t="s">
        <v>16</v>
      </c>
    </row>
    <row r="76" customFormat="false" ht="15" hidden="false" customHeight="false" outlineLevel="0" collapsed="false">
      <c r="B76" s="1" t="s">
        <v>271</v>
      </c>
      <c r="C76" s="7" t="n">
        <v>661</v>
      </c>
      <c r="D76" s="1" t="s">
        <v>332</v>
      </c>
      <c r="G76" s="93" t="n">
        <f aca="false">(G59/20)*(4/12)</f>
        <v>8333.33333333333</v>
      </c>
      <c r="H76" s="93"/>
      <c r="I76" s="1" t="s">
        <v>333</v>
      </c>
    </row>
    <row r="77" customFormat="false" ht="15" hidden="false" customHeight="false" outlineLevel="0" collapsed="false">
      <c r="B77" s="1" t="s">
        <v>276</v>
      </c>
      <c r="C77" s="7" t="n">
        <v>572</v>
      </c>
      <c r="D77" s="1" t="s">
        <v>20</v>
      </c>
      <c r="G77" s="93"/>
      <c r="H77" s="93" t="n">
        <f aca="false">G76</f>
        <v>8333.33333333333</v>
      </c>
    </row>
    <row r="79" customFormat="false" ht="15" hidden="false" customHeight="false" outlineLevel="0" collapsed="false">
      <c r="B79" s="1" t="s">
        <v>334</v>
      </c>
    </row>
    <row r="80" customFormat="false" ht="15" hidden="false" customHeight="false" outlineLevel="0" collapsed="false">
      <c r="B80" s="4"/>
      <c r="C80" s="4" t="s">
        <v>13</v>
      </c>
      <c r="D80" s="4" t="s">
        <v>14</v>
      </c>
      <c r="E80" s="4"/>
      <c r="F80" s="4"/>
      <c r="G80" s="4" t="s">
        <v>15</v>
      </c>
      <c r="H80" s="4" t="s">
        <v>16</v>
      </c>
    </row>
    <row r="81" customFormat="false" ht="15" hidden="false" customHeight="true" outlineLevel="0" collapsed="false">
      <c r="B81" s="102" t="s">
        <v>271</v>
      </c>
      <c r="C81" s="103" t="n">
        <v>130</v>
      </c>
      <c r="D81" s="102" t="s">
        <v>328</v>
      </c>
      <c r="E81" s="102"/>
      <c r="F81" s="102"/>
      <c r="G81" s="104" t="n">
        <f aca="false">0.2*G76</f>
        <v>1666.66666666667</v>
      </c>
      <c r="H81" s="104"/>
      <c r="I81" s="102" t="s">
        <v>335</v>
      </c>
      <c r="K81" s="105" t="s">
        <v>336</v>
      </c>
      <c r="L81" s="105"/>
      <c r="M81" s="105"/>
      <c r="N81" s="105"/>
    </row>
    <row r="82" customFormat="false" ht="15" hidden="false" customHeight="false" outlineLevel="0" collapsed="false">
      <c r="B82" s="102" t="s">
        <v>276</v>
      </c>
      <c r="C82" s="103" t="n">
        <v>740</v>
      </c>
      <c r="D82" s="102" t="s">
        <v>337</v>
      </c>
      <c r="E82" s="102"/>
      <c r="F82" s="102"/>
      <c r="G82" s="104"/>
      <c r="H82" s="104" t="n">
        <f aca="false">G81</f>
        <v>1666.66666666667</v>
      </c>
      <c r="I82" s="102"/>
      <c r="K82" s="105"/>
      <c r="L82" s="105"/>
      <c r="M82" s="105"/>
      <c r="N82" s="105"/>
    </row>
    <row r="84" customFormat="false" ht="15" hidden="false" customHeight="true" outlineLevel="0" collapsed="false">
      <c r="B84" s="1" t="s">
        <v>338</v>
      </c>
      <c r="K84" s="105" t="s">
        <v>339</v>
      </c>
      <c r="L84" s="105"/>
      <c r="M84" s="105"/>
      <c r="N84" s="105"/>
    </row>
    <row r="85" customFormat="false" ht="15" hidden="false" customHeight="false" outlineLevel="0" collapsed="false">
      <c r="B85" s="4"/>
      <c r="C85" s="4" t="s">
        <v>13</v>
      </c>
      <c r="D85" s="4" t="s">
        <v>14</v>
      </c>
      <c r="E85" s="4"/>
      <c r="F85" s="4"/>
      <c r="G85" s="4" t="s">
        <v>15</v>
      </c>
      <c r="H85" s="4" t="s">
        <v>16</v>
      </c>
      <c r="K85" s="105"/>
      <c r="L85" s="105"/>
      <c r="M85" s="105"/>
      <c r="N85" s="105"/>
    </row>
    <row r="86" customFormat="false" ht="15" hidden="false" customHeight="false" outlineLevel="0" collapsed="false">
      <c r="B86" s="1" t="s">
        <v>271</v>
      </c>
      <c r="C86" s="7" t="n">
        <v>572</v>
      </c>
      <c r="D86" s="1" t="s">
        <v>20</v>
      </c>
      <c r="G86" s="1" t="n">
        <f aca="false">H87</f>
        <v>100000</v>
      </c>
      <c r="H86" s="93"/>
    </row>
    <row r="87" customFormat="false" ht="15" hidden="false" customHeight="false" outlineLevel="0" collapsed="false">
      <c r="B87" s="1" t="s">
        <v>276</v>
      </c>
      <c r="C87" s="7" t="n">
        <v>470</v>
      </c>
      <c r="D87" s="1" t="s">
        <v>326</v>
      </c>
      <c r="H87" s="1" t="n">
        <v>100000</v>
      </c>
    </row>
    <row r="90" customFormat="false" ht="15" hidden="false" customHeight="false" outlineLevel="0" collapsed="false">
      <c r="B90" s="1" t="s">
        <v>340</v>
      </c>
    </row>
    <row r="91" customFormat="false" ht="15" hidden="false" customHeight="false" outlineLevel="0" collapsed="false">
      <c r="B91" s="4"/>
      <c r="C91" s="4" t="s">
        <v>13</v>
      </c>
      <c r="D91" s="4" t="s">
        <v>14</v>
      </c>
      <c r="E91" s="4"/>
      <c r="F91" s="4"/>
      <c r="G91" s="4" t="s">
        <v>15</v>
      </c>
      <c r="H91" s="4" t="s">
        <v>16</v>
      </c>
    </row>
    <row r="92" customFormat="false" ht="15" hidden="false" customHeight="false" outlineLevel="0" collapsed="false">
      <c r="B92" s="1" t="s">
        <v>271</v>
      </c>
      <c r="C92" s="7" t="n">
        <v>661</v>
      </c>
      <c r="D92" s="1" t="s">
        <v>332</v>
      </c>
      <c r="G92" s="1" t="n">
        <f aca="false">G59/20</f>
        <v>25000</v>
      </c>
    </row>
    <row r="93" customFormat="false" ht="15" hidden="false" customHeight="false" outlineLevel="0" collapsed="false">
      <c r="B93" s="1" t="s">
        <v>276</v>
      </c>
      <c r="C93" s="7" t="n">
        <v>572</v>
      </c>
      <c r="D93" s="1" t="s">
        <v>20</v>
      </c>
      <c r="H93" s="1" t="n">
        <f aca="false">G92</f>
        <v>25000</v>
      </c>
    </row>
    <row r="94" customFormat="false" ht="15" hidden="false" customHeight="false" outlineLevel="0" collapsed="false">
      <c r="B94" s="1" t="s">
        <v>271</v>
      </c>
      <c r="C94" s="7" t="n">
        <v>130</v>
      </c>
      <c r="D94" s="1" t="s">
        <v>328</v>
      </c>
      <c r="G94" s="1" t="n">
        <f aca="false">0.2*G92</f>
        <v>5000</v>
      </c>
    </row>
    <row r="95" customFormat="false" ht="15" hidden="false" customHeight="false" outlineLevel="0" collapsed="false">
      <c r="B95" s="1" t="s">
        <v>276</v>
      </c>
      <c r="C95" s="7" t="n">
        <v>740</v>
      </c>
      <c r="D95" s="1" t="s">
        <v>337</v>
      </c>
      <c r="H95" s="1" t="n">
        <f aca="false">G94</f>
        <v>5000</v>
      </c>
    </row>
  </sheetData>
  <mergeCells count="5">
    <mergeCell ref="B2:F2"/>
    <mergeCell ref="B15:F16"/>
    <mergeCell ref="B18:F19"/>
    <mergeCell ref="K81:N82"/>
    <mergeCell ref="K84:N85"/>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sheetPr filterMode="false">
    <pageSetUpPr fitToPage="false"/>
  </sheetPr>
  <dimension ref="A1:P32"/>
  <sheetViews>
    <sheetView showFormulas="false" showGridLines="true" showRowColHeaders="true" showZeros="true" rightToLeft="false" tabSelected="false" showOutlineSymbols="true" defaultGridColor="true" view="normal" topLeftCell="A4" colorId="64" zoomScale="100" zoomScaleNormal="100" zoomScalePageLayoutView="100" workbookViewId="0">
      <selection pane="topLeft" activeCell="E28" activeCellId="0" sqref="E28"/>
    </sheetView>
  </sheetViews>
  <sheetFormatPr defaultColWidth="10.578125" defaultRowHeight="15" zeroHeight="false" outlineLevelRow="0" outlineLevelCol="0"/>
  <cols>
    <col collapsed="false" customWidth="true" hidden="false" outlineLevel="0" max="15" min="15" style="0" width="13.17"/>
  </cols>
  <sheetData>
    <row r="1" customFormat="false" ht="15" hidden="false" customHeight="false" outlineLevel="0" collapsed="false">
      <c r="A1" s="106"/>
      <c r="B1" s="106"/>
      <c r="C1" s="106"/>
      <c r="D1" s="106"/>
      <c r="E1" s="106"/>
      <c r="F1" s="106"/>
      <c r="G1" s="106"/>
      <c r="H1" s="106"/>
      <c r="I1" s="106"/>
      <c r="J1" s="106"/>
      <c r="K1" s="106"/>
      <c r="L1" s="106"/>
    </row>
    <row r="2" customFormat="false" ht="15" hidden="false" customHeight="false" outlineLevel="0" collapsed="false">
      <c r="A2" s="106"/>
      <c r="B2" s="106"/>
      <c r="C2" s="106"/>
      <c r="D2" s="106"/>
      <c r="E2" s="106"/>
      <c r="F2" s="106"/>
      <c r="G2" s="106"/>
      <c r="H2" s="106"/>
      <c r="I2" s="106"/>
      <c r="J2" s="106"/>
      <c r="K2" s="106"/>
      <c r="L2" s="106"/>
    </row>
    <row r="3" customFormat="false" ht="15" hidden="false" customHeight="false" outlineLevel="0" collapsed="false">
      <c r="A3" s="106" t="n">
        <v>100</v>
      </c>
      <c r="B3" s="107" t="s">
        <v>341</v>
      </c>
      <c r="C3" s="107"/>
      <c r="D3" s="107"/>
      <c r="E3" s="107"/>
      <c r="F3" s="107"/>
      <c r="G3" s="106"/>
      <c r="H3" s="106"/>
      <c r="I3" s="106"/>
      <c r="J3" s="106"/>
      <c r="K3" s="106"/>
      <c r="L3" s="106"/>
    </row>
    <row r="4" customFormat="false" ht="15" hidden="false" customHeight="false" outlineLevel="0" collapsed="false">
      <c r="A4" s="106" t="n">
        <v>80</v>
      </c>
      <c r="B4" s="108" t="s">
        <v>342</v>
      </c>
      <c r="C4" s="108"/>
      <c r="D4" s="108"/>
      <c r="E4" s="106"/>
      <c r="F4" s="106"/>
      <c r="G4" s="106" t="s">
        <v>31</v>
      </c>
      <c r="H4" s="106"/>
      <c r="I4" s="106"/>
      <c r="J4" s="106"/>
      <c r="K4" s="106"/>
      <c r="L4" s="106"/>
    </row>
    <row r="5" customFormat="false" ht="15" hidden="false" customHeight="false" outlineLevel="0" collapsed="false">
      <c r="A5" s="106" t="n">
        <v>78</v>
      </c>
      <c r="B5" s="109" t="s">
        <v>343</v>
      </c>
      <c r="C5" s="108"/>
      <c r="D5" s="108"/>
      <c r="E5" s="106"/>
      <c r="F5" s="106"/>
      <c r="G5" s="106"/>
      <c r="H5" s="106"/>
      <c r="I5" s="106"/>
      <c r="J5" s="106"/>
      <c r="K5" s="106"/>
      <c r="L5" s="106"/>
    </row>
    <row r="6" customFormat="false" ht="15" hidden="false" customHeight="false" outlineLevel="0" collapsed="false">
      <c r="A6" s="106"/>
      <c r="B6" s="109" t="s">
        <v>344</v>
      </c>
      <c r="C6" s="108"/>
      <c r="D6" s="108"/>
      <c r="E6" s="106"/>
      <c r="F6" s="106"/>
      <c r="G6" s="106"/>
      <c r="H6" s="106"/>
      <c r="I6" s="106"/>
      <c r="J6" s="106"/>
      <c r="K6" s="106"/>
      <c r="L6" s="106"/>
    </row>
    <row r="7" customFormat="false" ht="15" hidden="false" customHeight="false" outlineLevel="0" collapsed="false">
      <c r="A7" s="106"/>
      <c r="B7" s="109" t="s">
        <v>345</v>
      </c>
      <c r="C7" s="108"/>
      <c r="D7" s="108"/>
      <c r="E7" s="106"/>
      <c r="F7" s="106"/>
      <c r="G7" s="106"/>
      <c r="H7" s="106"/>
      <c r="I7" s="106"/>
      <c r="J7" s="106"/>
      <c r="K7" s="106"/>
      <c r="L7" s="106"/>
    </row>
    <row r="8" customFormat="false" ht="15" hidden="false" customHeight="false" outlineLevel="0" collapsed="false">
      <c r="A8" s="106"/>
      <c r="B8" s="106"/>
      <c r="C8" s="106"/>
      <c r="D8" s="106"/>
      <c r="E8" s="106"/>
      <c r="F8" s="106"/>
      <c r="G8" s="106"/>
      <c r="H8" s="106"/>
      <c r="I8" s="106"/>
      <c r="J8" s="106"/>
      <c r="K8" s="106"/>
      <c r="L8" s="106"/>
    </row>
    <row r="9" customFormat="false" ht="15" hidden="false" customHeight="false" outlineLevel="0" collapsed="false">
      <c r="A9" s="106"/>
      <c r="B9" s="106" t="s">
        <v>346</v>
      </c>
      <c r="C9" s="106"/>
      <c r="D9" s="106"/>
      <c r="E9" s="106"/>
      <c r="F9" s="106"/>
      <c r="G9" s="106"/>
      <c r="H9" s="106"/>
      <c r="I9" s="106"/>
      <c r="J9" s="106"/>
      <c r="K9" s="106"/>
      <c r="L9" s="106"/>
    </row>
    <row r="10" customFormat="false" ht="15" hidden="false" customHeight="false" outlineLevel="0" collapsed="false">
      <c r="A10" s="106"/>
      <c r="B10" s="106" t="s">
        <v>347</v>
      </c>
      <c r="C10" s="106"/>
      <c r="D10" s="106"/>
      <c r="E10" s="106"/>
      <c r="F10" s="106"/>
      <c r="G10" s="106"/>
      <c r="H10" s="106"/>
      <c r="I10" s="106"/>
      <c r="J10" s="106"/>
      <c r="K10" s="106"/>
      <c r="L10" s="106"/>
    </row>
    <row r="11" customFormat="false" ht="15" hidden="false" customHeight="false" outlineLevel="0" collapsed="false">
      <c r="A11" s="106"/>
      <c r="B11" s="106" t="s">
        <v>348</v>
      </c>
      <c r="C11" s="106"/>
      <c r="D11" s="106"/>
      <c r="E11" s="106"/>
      <c r="F11" s="106"/>
      <c r="G11" s="106"/>
      <c r="H11" s="106"/>
      <c r="I11" s="106"/>
      <c r="J11" s="106"/>
      <c r="K11" s="106"/>
      <c r="L11" s="106"/>
    </row>
    <row r="12" customFormat="false" ht="15" hidden="false" customHeight="false" outlineLevel="0" collapsed="false">
      <c r="A12" s="106"/>
      <c r="B12" s="106" t="s">
        <v>349</v>
      </c>
      <c r="C12" s="106"/>
      <c r="D12" s="106"/>
      <c r="E12" s="106"/>
      <c r="F12" s="106"/>
      <c r="G12" s="106"/>
      <c r="H12" s="106"/>
      <c r="I12" s="106"/>
      <c r="J12" s="106"/>
      <c r="K12" s="106"/>
      <c r="L12" s="106"/>
    </row>
    <row r="13" customFormat="false" ht="15" hidden="false" customHeight="false" outlineLevel="0" collapsed="false">
      <c r="A13" s="106"/>
      <c r="B13" s="106" t="s">
        <v>350</v>
      </c>
      <c r="C13" s="106"/>
      <c r="D13" s="106"/>
      <c r="E13" s="106"/>
      <c r="F13" s="106"/>
      <c r="G13" s="106"/>
      <c r="H13" s="106"/>
      <c r="I13" s="106"/>
      <c r="J13" s="106"/>
      <c r="K13" s="106"/>
      <c r="L13" s="106"/>
    </row>
    <row r="14" customFormat="false" ht="15" hidden="false" customHeight="false" outlineLevel="0" collapsed="false">
      <c r="A14" s="106"/>
      <c r="B14" s="106"/>
      <c r="C14" s="106"/>
      <c r="D14" s="106"/>
      <c r="E14" s="106"/>
      <c r="F14" s="106"/>
      <c r="G14" s="106"/>
      <c r="H14" s="106"/>
      <c r="I14" s="106"/>
      <c r="J14" s="106"/>
      <c r="K14" s="106"/>
      <c r="L14" s="106"/>
    </row>
    <row r="15" customFormat="false" ht="15" hidden="false" customHeight="false" outlineLevel="0" collapsed="false">
      <c r="A15" s="106"/>
      <c r="B15" s="106" t="s">
        <v>351</v>
      </c>
      <c r="C15" s="106"/>
      <c r="D15" s="106"/>
      <c r="E15" s="106"/>
      <c r="F15" s="106"/>
      <c r="G15" s="106"/>
      <c r="H15" s="106"/>
      <c r="I15" s="106"/>
      <c r="J15" s="106"/>
      <c r="K15" s="106"/>
      <c r="L15" s="106"/>
    </row>
    <row r="16" customFormat="false" ht="15" hidden="false" customHeight="false" outlineLevel="0" collapsed="false">
      <c r="A16" s="106"/>
      <c r="B16" s="106"/>
      <c r="C16" s="106"/>
      <c r="D16" s="106"/>
      <c r="E16" s="106"/>
      <c r="F16" s="106"/>
      <c r="G16" s="106"/>
      <c r="H16" s="106"/>
      <c r="I16" s="106"/>
      <c r="J16" s="106"/>
      <c r="K16" s="106"/>
      <c r="L16" s="106"/>
    </row>
    <row r="17" customFormat="false" ht="15" hidden="false" customHeight="false" outlineLevel="0" collapsed="false">
      <c r="A17" s="106"/>
      <c r="B17" s="106"/>
      <c r="C17" s="106"/>
      <c r="D17" s="106"/>
      <c r="E17" s="106"/>
      <c r="F17" s="106"/>
      <c r="G17" s="106"/>
      <c r="H17" s="106"/>
      <c r="I17" s="106"/>
      <c r="J17" s="106"/>
      <c r="K17" s="106"/>
      <c r="L17" s="106"/>
    </row>
    <row r="18" customFormat="false" ht="15" hidden="false" customHeight="false" outlineLevel="0" collapsed="false">
      <c r="A18" s="106"/>
      <c r="B18" s="106"/>
      <c r="C18" s="106"/>
      <c r="D18" s="106"/>
      <c r="E18" s="106"/>
      <c r="F18" s="106"/>
      <c r="G18" s="106"/>
      <c r="H18" s="106"/>
      <c r="I18" s="106"/>
      <c r="J18" s="106"/>
      <c r="K18" s="106"/>
      <c r="L18" s="106"/>
    </row>
    <row r="20" customFormat="false" ht="15" hidden="false" customHeight="true" outlineLevel="0" collapsed="false">
      <c r="B20" s="110"/>
      <c r="C20" s="110"/>
      <c r="D20" s="111" t="s">
        <v>352</v>
      </c>
      <c r="E20" s="111"/>
      <c r="F20" s="111"/>
      <c r="G20" s="111"/>
      <c r="H20" s="111"/>
      <c r="I20" s="111"/>
      <c r="J20" s="111"/>
      <c r="K20" s="111"/>
      <c r="L20" s="111"/>
      <c r="M20" s="111"/>
      <c r="N20" s="110" t="s">
        <v>219</v>
      </c>
      <c r="O20" s="110" t="s">
        <v>353</v>
      </c>
      <c r="P20" s="110"/>
    </row>
    <row r="21" customFormat="false" ht="15" hidden="false" customHeight="false" outlineLevel="0" collapsed="false">
      <c r="B21" s="110"/>
      <c r="C21" s="110"/>
      <c r="D21" s="111"/>
      <c r="E21" s="111"/>
      <c r="F21" s="111"/>
      <c r="G21" s="111"/>
      <c r="H21" s="111"/>
      <c r="I21" s="111"/>
      <c r="J21" s="111"/>
      <c r="K21" s="111"/>
      <c r="L21" s="111"/>
      <c r="M21" s="111"/>
      <c r="N21" s="110" t="n">
        <v>10</v>
      </c>
      <c r="O21" s="110" t="n">
        <v>10</v>
      </c>
      <c r="P21" s="110" t="n">
        <v>100</v>
      </c>
    </row>
    <row r="22" customFormat="false" ht="15" hidden="false" customHeight="false" outlineLevel="0" collapsed="false">
      <c r="B22" s="110" t="s">
        <v>354</v>
      </c>
      <c r="C22" s="110"/>
      <c r="D22" s="111"/>
      <c r="E22" s="111"/>
      <c r="F22" s="111"/>
      <c r="G22" s="111"/>
      <c r="H22" s="111"/>
      <c r="I22" s="111"/>
      <c r="J22" s="111"/>
      <c r="K22" s="111"/>
      <c r="L22" s="111"/>
      <c r="M22" s="111"/>
      <c r="N22" s="110" t="n">
        <v>1</v>
      </c>
      <c r="O22" s="110" t="n">
        <v>100</v>
      </c>
      <c r="P22" s="110" t="n">
        <v>100</v>
      </c>
    </row>
    <row r="23" customFormat="false" ht="15" hidden="false" customHeight="false" outlineLevel="0" collapsed="false">
      <c r="B23" s="110"/>
      <c r="C23" s="110"/>
      <c r="D23" s="111"/>
      <c r="E23" s="111"/>
      <c r="F23" s="111"/>
      <c r="G23" s="111"/>
      <c r="H23" s="111"/>
      <c r="I23" s="111"/>
      <c r="J23" s="111"/>
      <c r="K23" s="111"/>
      <c r="L23" s="111"/>
      <c r="M23" s="111"/>
      <c r="N23" s="110" t="n">
        <v>20</v>
      </c>
      <c r="O23" s="110" t="n">
        <v>5</v>
      </c>
      <c r="P23" s="110" t="n">
        <v>100</v>
      </c>
    </row>
    <row r="24" customFormat="false" ht="15" hidden="false" customHeight="false" outlineLevel="0" collapsed="false">
      <c r="B24" s="110"/>
      <c r="C24" s="110"/>
      <c r="D24" s="110" t="s">
        <v>355</v>
      </c>
      <c r="E24" s="110"/>
      <c r="F24" s="110"/>
      <c r="G24" s="110"/>
      <c r="H24" s="110"/>
      <c r="I24" s="110"/>
      <c r="J24" s="110"/>
      <c r="K24" s="110"/>
      <c r="L24" s="110"/>
      <c r="M24" s="110"/>
      <c r="N24" s="78" t="n">
        <v>50</v>
      </c>
      <c r="O24" s="78" t="n">
        <v>2</v>
      </c>
      <c r="P24" s="78" t="n">
        <v>100</v>
      </c>
    </row>
    <row r="25" customFormat="false" ht="15" hidden="false" customHeight="false" outlineLevel="0" collapsed="false">
      <c r="B25" s="110"/>
      <c r="C25" s="110"/>
      <c r="D25" s="110"/>
      <c r="E25" s="110"/>
      <c r="F25" s="110"/>
      <c r="G25" s="110"/>
      <c r="H25" s="110"/>
      <c r="I25" s="110"/>
      <c r="J25" s="110"/>
      <c r="K25" s="110"/>
      <c r="L25" s="110"/>
      <c r="M25" s="110"/>
      <c r="N25" s="78" t="n">
        <v>100</v>
      </c>
      <c r="O25" s="78" t="n">
        <v>1</v>
      </c>
      <c r="P25" s="78" t="n">
        <v>100</v>
      </c>
    </row>
    <row r="26" customFormat="false" ht="15" hidden="false" customHeight="false" outlineLevel="0" collapsed="false">
      <c r="B26" s="1"/>
      <c r="C26" s="1"/>
      <c r="D26" s="1"/>
      <c r="E26" s="1"/>
      <c r="F26" s="1"/>
      <c r="G26" s="1"/>
      <c r="H26" s="1"/>
      <c r="I26" s="1"/>
      <c r="J26" s="1"/>
      <c r="K26" s="1"/>
      <c r="L26" s="1"/>
      <c r="M26" s="1"/>
      <c r="N26" s="1"/>
      <c r="O26" s="1"/>
      <c r="P26" s="1"/>
    </row>
    <row r="27" customFormat="false" ht="15" hidden="false" customHeight="false" outlineLevel="0" collapsed="false">
      <c r="B27" s="1" t="s">
        <v>356</v>
      </c>
      <c r="C27" s="1"/>
      <c r="D27" s="1"/>
      <c r="E27" s="1"/>
      <c r="F27" s="1"/>
      <c r="G27" s="1"/>
      <c r="H27" s="1"/>
      <c r="I27" s="1"/>
      <c r="J27" s="1"/>
      <c r="K27" s="1"/>
      <c r="L27" s="1"/>
      <c r="M27" s="1"/>
      <c r="N27" s="1"/>
      <c r="O27" s="1"/>
      <c r="P27" s="1"/>
    </row>
    <row r="28" customFormat="false" ht="15" hidden="false" customHeight="false" outlineLevel="0" collapsed="false">
      <c r="B28" s="1"/>
      <c r="C28" s="1"/>
      <c r="D28" s="1"/>
      <c r="E28" s="1"/>
      <c r="F28" s="1"/>
      <c r="G28" s="1"/>
      <c r="H28" s="1"/>
      <c r="I28" s="1"/>
      <c r="J28" s="1"/>
      <c r="K28" s="1"/>
      <c r="L28" s="1"/>
      <c r="M28" s="1"/>
      <c r="N28" s="1"/>
      <c r="O28" s="1"/>
      <c r="P28" s="1"/>
    </row>
    <row r="29" customFormat="false" ht="15" hidden="false" customHeight="false" outlineLevel="0" collapsed="false">
      <c r="B29" s="1"/>
      <c r="C29" s="1"/>
      <c r="D29" s="1"/>
      <c r="E29" s="1"/>
      <c r="F29" s="1"/>
      <c r="G29" s="1"/>
      <c r="H29" s="1"/>
      <c r="I29" s="1"/>
      <c r="J29" s="1"/>
      <c r="K29" s="1"/>
      <c r="L29" s="1"/>
      <c r="M29" s="1"/>
      <c r="N29" s="1"/>
      <c r="O29" s="1"/>
      <c r="P29" s="1"/>
    </row>
    <row r="30" customFormat="false" ht="15" hidden="false" customHeight="true" outlineLevel="0" collapsed="false">
      <c r="B30" s="1" t="s">
        <v>357</v>
      </c>
      <c r="C30" s="1"/>
      <c r="D30" s="1"/>
      <c r="E30" s="1" t="s">
        <v>358</v>
      </c>
      <c r="F30" s="1"/>
      <c r="G30" s="1"/>
      <c r="H30" s="1"/>
      <c r="I30" s="1"/>
      <c r="J30" s="13" t="s">
        <v>359</v>
      </c>
      <c r="K30" s="13"/>
      <c r="L30" s="13"/>
      <c r="M30" s="13"/>
      <c r="N30" s="13"/>
      <c r="O30" s="13"/>
      <c r="P30" s="1"/>
    </row>
    <row r="31" customFormat="false" ht="15" hidden="false" customHeight="false" outlineLevel="0" collapsed="false">
      <c r="B31" s="1"/>
      <c r="C31" s="1"/>
      <c r="D31" s="1"/>
      <c r="E31" s="1" t="s">
        <v>360</v>
      </c>
      <c r="F31" s="1"/>
      <c r="G31" s="1"/>
      <c r="H31" s="1"/>
      <c r="I31" s="1"/>
      <c r="J31" s="13"/>
      <c r="K31" s="13"/>
      <c r="L31" s="13"/>
      <c r="M31" s="13"/>
      <c r="N31" s="13"/>
      <c r="O31" s="13"/>
      <c r="P31" s="1"/>
    </row>
    <row r="32" customFormat="false" ht="15" hidden="false" customHeight="false" outlineLevel="0" collapsed="false">
      <c r="B32" s="1"/>
      <c r="C32" s="1"/>
      <c r="D32" s="1"/>
      <c r="E32" s="1"/>
      <c r="F32" s="1"/>
      <c r="G32" s="1"/>
      <c r="H32" s="1"/>
      <c r="I32" s="1"/>
      <c r="J32" s="1"/>
      <c r="K32" s="1"/>
      <c r="L32" s="1"/>
      <c r="M32" s="1"/>
      <c r="N32" s="1"/>
      <c r="O32" s="1"/>
      <c r="P32" s="1"/>
    </row>
  </sheetData>
  <mergeCells count="2">
    <mergeCell ref="D20:M23"/>
    <mergeCell ref="J30:O31"/>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tabColor rgb="FFA9D18E"/>
    <pageSetUpPr fitToPage="false"/>
  </sheetPr>
  <dimension ref="A1:T299"/>
  <sheetViews>
    <sheetView showFormulas="false" showGridLines="true" showRowColHeaders="true" showZeros="true" rightToLeft="false" tabSelected="true" showOutlineSymbols="true" defaultGridColor="true" view="normal" topLeftCell="A442" colorId="64" zoomScale="100" zoomScaleNormal="100" zoomScalePageLayoutView="100" workbookViewId="0">
      <selection pane="topLeft" activeCell="J117" activeCellId="0" sqref="J117"/>
    </sheetView>
  </sheetViews>
  <sheetFormatPr defaultColWidth="11.55078125" defaultRowHeight="15" zeroHeight="false" outlineLevelRow="0" outlineLevelCol="0"/>
  <cols>
    <col collapsed="false" customWidth="true" hidden="false" outlineLevel="0" max="1" min="1" style="0" width="3.98"/>
    <col collapsed="false" customWidth="true" hidden="false" outlineLevel="0" max="2" min="2" style="0" width="5.16"/>
    <col collapsed="false" customWidth="true" hidden="false" outlineLevel="0" max="3" min="3" style="0" width="18.16"/>
    <col collapsed="false" customWidth="true" hidden="false" outlineLevel="0" max="14" min="14" style="0" width="6.35"/>
  </cols>
  <sheetData>
    <row r="1" customFormat="false" ht="15" hidden="false" customHeight="false" outlineLevel="0" collapsed="false">
      <c r="A1" s="1"/>
      <c r="B1" s="1"/>
      <c r="C1" s="1"/>
      <c r="D1" s="1"/>
      <c r="E1" s="1"/>
      <c r="F1" s="1"/>
      <c r="G1" s="1"/>
      <c r="H1" s="1"/>
      <c r="I1" s="1"/>
      <c r="J1" s="1"/>
      <c r="K1" s="1"/>
      <c r="L1" s="1"/>
      <c r="M1" s="1"/>
      <c r="N1" s="1"/>
      <c r="O1" s="1"/>
      <c r="P1" s="1"/>
      <c r="Q1" s="1"/>
      <c r="R1" s="1"/>
      <c r="S1" s="1"/>
      <c r="T1" s="1"/>
    </row>
    <row r="2" customFormat="false" ht="15" hidden="false" customHeight="false" outlineLevel="0" collapsed="false">
      <c r="A2" s="1"/>
      <c r="B2" s="1"/>
      <c r="C2" s="1"/>
      <c r="D2" s="6" t="s">
        <v>361</v>
      </c>
      <c r="E2" s="1"/>
      <c r="F2" s="1"/>
      <c r="G2" s="1"/>
      <c r="H2" s="1"/>
      <c r="I2" s="1"/>
      <c r="J2" s="1"/>
      <c r="K2" s="112" t="s">
        <v>362</v>
      </c>
      <c r="L2" s="113"/>
      <c r="M2" s="113"/>
      <c r="N2" s="1"/>
      <c r="O2" s="1"/>
      <c r="P2" s="1"/>
      <c r="Q2" s="1"/>
      <c r="R2" s="1"/>
      <c r="S2" s="1"/>
      <c r="T2" s="1"/>
    </row>
    <row r="3" customFormat="false" ht="15" hidden="false" customHeight="false" outlineLevel="0" collapsed="false">
      <c r="A3" s="1"/>
      <c r="B3" s="1"/>
      <c r="C3" s="1"/>
      <c r="D3" s="6" t="s">
        <v>363</v>
      </c>
      <c r="E3" s="1"/>
      <c r="F3" s="1"/>
      <c r="G3" s="1"/>
      <c r="H3" s="1"/>
      <c r="I3" s="1"/>
      <c r="J3" s="1"/>
      <c r="K3" s="112" t="s">
        <v>364</v>
      </c>
      <c r="L3" s="113"/>
      <c r="M3" s="113"/>
      <c r="N3" s="1"/>
      <c r="O3" s="1"/>
      <c r="P3" s="1"/>
      <c r="Q3" s="1"/>
      <c r="R3" s="1"/>
      <c r="S3" s="1"/>
      <c r="T3" s="1"/>
    </row>
    <row r="4" customFormat="false" ht="15" hidden="false" customHeight="false" outlineLevel="0" collapsed="false">
      <c r="A4" s="1"/>
      <c r="B4" s="1"/>
      <c r="C4" s="1"/>
      <c r="D4" s="6" t="s">
        <v>365</v>
      </c>
      <c r="E4" s="1"/>
      <c r="F4" s="1"/>
      <c r="G4" s="1"/>
      <c r="H4" s="1"/>
      <c r="I4" s="1"/>
      <c r="J4" s="1"/>
      <c r="K4" s="1"/>
      <c r="L4" s="1"/>
      <c r="M4" s="1"/>
      <c r="N4" s="1"/>
      <c r="O4" s="1"/>
      <c r="P4" s="1"/>
      <c r="Q4" s="1"/>
      <c r="R4" s="1"/>
      <c r="S4" s="1"/>
      <c r="T4" s="1"/>
    </row>
    <row r="5" customFormat="false" ht="15" hidden="false" customHeight="false" outlineLevel="0" collapsed="false">
      <c r="A5" s="73"/>
      <c r="B5" s="73"/>
      <c r="C5" s="73"/>
      <c r="D5" s="73"/>
      <c r="E5" s="73"/>
      <c r="F5" s="73"/>
      <c r="G5" s="73"/>
      <c r="H5" s="1"/>
      <c r="I5" s="1"/>
      <c r="J5" s="1"/>
      <c r="K5" s="1"/>
      <c r="L5" s="1"/>
      <c r="M5" s="1"/>
      <c r="N5" s="1"/>
      <c r="O5" s="1"/>
      <c r="P5" s="1"/>
      <c r="Q5" s="1"/>
      <c r="R5" s="1"/>
      <c r="S5" s="1"/>
      <c r="T5" s="1"/>
    </row>
    <row r="6" customFormat="false" ht="15" hidden="false" customHeight="false" outlineLevel="0" collapsed="false">
      <c r="A6" s="73"/>
      <c r="B6" s="114" t="s">
        <v>366</v>
      </c>
      <c r="C6" s="1"/>
      <c r="D6" s="1"/>
      <c r="E6" s="1"/>
      <c r="F6" s="1"/>
      <c r="G6" s="1"/>
      <c r="H6" s="1"/>
      <c r="I6" s="73"/>
      <c r="J6" s="73"/>
      <c r="K6" s="1"/>
      <c r="L6" s="1"/>
      <c r="M6" s="1"/>
      <c r="N6" s="1"/>
      <c r="O6" s="1"/>
      <c r="P6" s="1"/>
      <c r="Q6" s="1"/>
      <c r="R6" s="1"/>
      <c r="S6" s="1"/>
    </row>
    <row r="7" customFormat="false" ht="15" hidden="false" customHeight="false" outlineLevel="0" collapsed="false">
      <c r="A7" s="73"/>
      <c r="B7" s="33" t="s">
        <v>367</v>
      </c>
      <c r="C7" s="33"/>
      <c r="D7" s="33"/>
      <c r="E7" s="33"/>
      <c r="F7" s="33"/>
      <c r="G7" s="33"/>
      <c r="H7" s="33"/>
      <c r="I7" s="73"/>
      <c r="J7" s="73"/>
      <c r="K7" s="1"/>
      <c r="L7" s="1"/>
      <c r="M7" s="1"/>
      <c r="N7" s="1"/>
      <c r="O7" s="1"/>
      <c r="P7" s="1"/>
      <c r="Q7" s="1"/>
      <c r="R7" s="1"/>
      <c r="S7" s="1"/>
    </row>
    <row r="8" customFormat="false" ht="15" hidden="false" customHeight="false" outlineLevel="0" collapsed="false">
      <c r="A8" s="73"/>
      <c r="B8" s="33" t="s">
        <v>286</v>
      </c>
      <c r="C8" s="33"/>
      <c r="D8" s="33"/>
      <c r="E8" s="33"/>
      <c r="F8" s="33"/>
      <c r="G8" s="33"/>
      <c r="H8" s="33"/>
      <c r="I8" s="73"/>
      <c r="J8" s="73"/>
      <c r="K8" s="1"/>
      <c r="L8" s="1"/>
      <c r="M8" s="1"/>
      <c r="N8" s="1"/>
      <c r="O8" s="1"/>
      <c r="P8" s="1"/>
      <c r="Q8" s="1"/>
      <c r="R8" s="1"/>
      <c r="S8" s="1"/>
    </row>
    <row r="9" customFormat="false" ht="15" hidden="false" customHeight="false" outlineLevel="0" collapsed="false">
      <c r="A9" s="73"/>
      <c r="B9" s="33" t="s">
        <v>368</v>
      </c>
      <c r="C9" s="33"/>
      <c r="D9" s="33"/>
      <c r="E9" s="33"/>
      <c r="F9" s="33"/>
      <c r="G9" s="33"/>
      <c r="H9" s="33"/>
      <c r="I9" s="73"/>
      <c r="J9" s="73"/>
      <c r="K9" s="1"/>
      <c r="L9" s="1"/>
      <c r="M9" s="1"/>
      <c r="N9" s="1"/>
      <c r="O9" s="1"/>
      <c r="P9" s="1"/>
      <c r="Q9" s="1"/>
      <c r="R9" s="1"/>
      <c r="S9" s="1"/>
    </row>
    <row r="10" customFormat="false" ht="15" hidden="false" customHeight="false" outlineLevel="0" collapsed="false">
      <c r="A10" s="73"/>
      <c r="B10" s="33" t="s">
        <v>369</v>
      </c>
      <c r="C10" s="33"/>
      <c r="D10" s="33"/>
      <c r="E10" s="33"/>
      <c r="F10" s="33"/>
      <c r="G10" s="33"/>
      <c r="H10" s="33"/>
      <c r="I10" s="73"/>
      <c r="J10" s="73"/>
      <c r="K10" s="1"/>
      <c r="L10" s="1"/>
      <c r="M10" s="1"/>
      <c r="N10" s="1"/>
      <c r="O10" s="1"/>
      <c r="P10" s="1"/>
      <c r="Q10" s="1"/>
      <c r="R10" s="1"/>
      <c r="S10" s="1"/>
    </row>
    <row r="11" customFormat="false" ht="15" hidden="false" customHeight="false" outlineLevel="0" collapsed="false">
      <c r="A11" s="1"/>
      <c r="B11" s="1"/>
      <c r="C11" s="1"/>
      <c r="D11" s="1"/>
      <c r="E11" s="1"/>
      <c r="F11" s="1"/>
      <c r="G11" s="1"/>
      <c r="H11" s="1"/>
      <c r="I11" s="1"/>
      <c r="J11" s="1"/>
      <c r="K11" s="1"/>
      <c r="L11" s="1"/>
      <c r="M11" s="1"/>
      <c r="N11" s="1"/>
      <c r="O11" s="1"/>
    </row>
    <row r="12" customFormat="false" ht="15" hidden="false" customHeight="false" outlineLevel="0" collapsed="false">
      <c r="A12" s="1"/>
      <c r="B12" s="1" t="s">
        <v>370</v>
      </c>
      <c r="C12" s="1"/>
      <c r="D12" s="1"/>
      <c r="E12" s="1"/>
      <c r="F12" s="1"/>
      <c r="G12" s="1"/>
      <c r="H12" s="1"/>
      <c r="I12" s="1"/>
      <c r="J12" s="1"/>
      <c r="K12" s="1"/>
      <c r="L12" s="1"/>
      <c r="M12" s="1"/>
      <c r="N12" s="1"/>
      <c r="O12" s="1"/>
    </row>
    <row r="13" customFormat="false" ht="15" hidden="false" customHeight="false" outlineLevel="0" collapsed="false">
      <c r="A13" s="1"/>
      <c r="B13" s="1" t="s">
        <v>371</v>
      </c>
      <c r="C13" s="1"/>
      <c r="D13" s="1"/>
      <c r="E13" s="1"/>
      <c r="F13" s="1"/>
      <c r="G13" s="1"/>
      <c r="H13" s="1"/>
      <c r="I13" s="1"/>
      <c r="J13" s="1"/>
      <c r="K13" s="1"/>
      <c r="L13" s="1"/>
      <c r="M13" s="1"/>
      <c r="N13" s="1"/>
      <c r="O13" s="1"/>
    </row>
    <row r="14" customFormat="false" ht="15" hidden="false" customHeight="false" outlineLevel="0" collapsed="false">
      <c r="A14" s="1"/>
      <c r="B14" s="1" t="s">
        <v>372</v>
      </c>
      <c r="C14" s="1"/>
      <c r="D14" s="1"/>
      <c r="E14" s="1"/>
      <c r="F14" s="1"/>
      <c r="G14" s="1"/>
      <c r="H14" s="1"/>
      <c r="I14" s="1"/>
      <c r="J14" s="1"/>
      <c r="K14" s="1"/>
      <c r="L14" s="1"/>
      <c r="M14" s="1"/>
      <c r="N14" s="1"/>
      <c r="O14" s="1"/>
    </row>
    <row r="15" customFormat="false" ht="15" hidden="false" customHeight="true" outlineLevel="0" collapsed="false">
      <c r="A15" s="1"/>
      <c r="B15" s="67" t="s">
        <v>373</v>
      </c>
      <c r="C15" s="67"/>
      <c r="D15" s="67"/>
      <c r="E15" s="67"/>
      <c r="F15" s="67"/>
      <c r="G15" s="67"/>
      <c r="H15" s="67"/>
      <c r="I15" s="1"/>
      <c r="J15" s="1"/>
      <c r="K15" s="1"/>
      <c r="L15" s="1"/>
      <c r="M15" s="1"/>
      <c r="N15" s="1"/>
      <c r="O15" s="1"/>
    </row>
    <row r="16" customFormat="false" ht="15" hidden="false" customHeight="false" outlineLevel="0" collapsed="false">
      <c r="A16" s="1"/>
      <c r="B16" s="67"/>
      <c r="C16" s="67"/>
      <c r="D16" s="67"/>
      <c r="E16" s="67"/>
      <c r="F16" s="67"/>
      <c r="G16" s="67"/>
      <c r="H16" s="67"/>
      <c r="I16" s="1"/>
      <c r="J16" s="1"/>
      <c r="K16" s="1"/>
      <c r="L16" s="1"/>
      <c r="M16" s="1"/>
      <c r="N16" s="1"/>
      <c r="O16" s="1"/>
    </row>
    <row r="17" customFormat="false" ht="15" hidden="false" customHeight="false" outlineLevel="0" collapsed="false">
      <c r="A17" s="1"/>
      <c r="B17" s="1"/>
      <c r="C17" s="1"/>
      <c r="D17" s="1"/>
      <c r="E17" s="1"/>
      <c r="F17" s="1"/>
      <c r="G17" s="115" t="n">
        <f aca="false">+SUM(G19:G24)</f>
        <v>170000</v>
      </c>
      <c r="H17" s="115" t="n">
        <f aca="false">+SUM(H19:H24)</f>
        <v>170000</v>
      </c>
      <c r="I17" s="116" t="str">
        <f aca="false">+IF(G17=H17,"FELICIDADES","SIGUE INTENTANDO")</f>
        <v>FELICIDADES</v>
      </c>
      <c r="J17" s="6"/>
      <c r="K17" s="1"/>
      <c r="L17" s="1"/>
      <c r="M17" s="1"/>
      <c r="N17" s="1"/>
      <c r="O17" s="1"/>
    </row>
    <row r="18" customFormat="false" ht="15" hidden="false" customHeight="false" outlineLevel="0" collapsed="false">
      <c r="A18" s="1"/>
      <c r="B18" s="117"/>
      <c r="C18" s="117" t="s">
        <v>73</v>
      </c>
      <c r="D18" s="117" t="s">
        <v>14</v>
      </c>
      <c r="E18" s="117"/>
      <c r="F18" s="117"/>
      <c r="G18" s="39" t="s">
        <v>15</v>
      </c>
      <c r="H18" s="39" t="s">
        <v>16</v>
      </c>
      <c r="I18" s="1"/>
      <c r="J18" s="1"/>
      <c r="K18" s="1"/>
      <c r="L18" s="1"/>
      <c r="M18" s="1"/>
      <c r="N18" s="1"/>
      <c r="O18" s="1"/>
    </row>
    <row r="19" customFormat="false" ht="15" hidden="false" customHeight="false" outlineLevel="0" collapsed="false">
      <c r="A19" s="1"/>
      <c r="B19" s="1" t="s">
        <v>18</v>
      </c>
      <c r="C19" s="7" t="n">
        <v>218</v>
      </c>
      <c r="D19" s="1" t="s">
        <v>374</v>
      </c>
      <c r="E19" s="1"/>
      <c r="F19" s="1"/>
      <c r="G19" s="30" t="n">
        <v>45000</v>
      </c>
      <c r="H19" s="30"/>
      <c r="I19" s="1"/>
      <c r="J19" s="1" t="s">
        <v>375</v>
      </c>
      <c r="K19" s="30" t="n">
        <f aca="false">+G19</f>
        <v>45000</v>
      </c>
      <c r="L19" s="9" t="n">
        <f aca="false">+K19/$K$22</f>
        <v>0.45</v>
      </c>
      <c r="M19" s="1"/>
      <c r="N19" s="1"/>
      <c r="O19" s="1"/>
    </row>
    <row r="20" customFormat="false" ht="15" hidden="false" customHeight="false" outlineLevel="0" collapsed="false">
      <c r="A20" s="1"/>
      <c r="B20" s="1" t="s">
        <v>18</v>
      </c>
      <c r="C20" s="7" t="n">
        <v>572</v>
      </c>
      <c r="D20" s="1" t="s">
        <v>20</v>
      </c>
      <c r="E20" s="1"/>
      <c r="F20" s="1"/>
      <c r="G20" s="30" t="n">
        <v>40000</v>
      </c>
      <c r="H20" s="30"/>
      <c r="I20" s="1"/>
      <c r="J20" s="1" t="s">
        <v>23</v>
      </c>
      <c r="K20" s="30" t="n">
        <f aca="false">+G20</f>
        <v>40000</v>
      </c>
      <c r="L20" s="9" t="n">
        <f aca="false">+K20/$K$22</f>
        <v>0.4</v>
      </c>
      <c r="M20" s="1"/>
      <c r="N20" s="1"/>
      <c r="O20" s="1"/>
    </row>
    <row r="21" customFormat="false" ht="15" hidden="false" customHeight="false" outlineLevel="0" collapsed="false">
      <c r="A21" s="1"/>
      <c r="B21" s="1" t="s">
        <v>18</v>
      </c>
      <c r="C21" s="7" t="n">
        <v>211</v>
      </c>
      <c r="D21" s="1" t="s">
        <v>22</v>
      </c>
      <c r="E21" s="1"/>
      <c r="F21" s="1"/>
      <c r="G21" s="30" t="n">
        <v>85000</v>
      </c>
      <c r="H21" s="30"/>
      <c r="I21" s="1"/>
      <c r="J21" s="1" t="s">
        <v>26</v>
      </c>
      <c r="K21" s="30" t="n">
        <f aca="false">+(G21-H22-H23)</f>
        <v>15000</v>
      </c>
      <c r="L21" s="9" t="n">
        <f aca="false">+K21/$K$22</f>
        <v>0.15</v>
      </c>
      <c r="M21" s="1"/>
      <c r="N21" s="1"/>
      <c r="O21" s="1"/>
    </row>
    <row r="22" customFormat="false" ht="16" hidden="false" customHeight="false" outlineLevel="0" collapsed="false">
      <c r="A22" s="1"/>
      <c r="B22" s="1" t="s">
        <v>24</v>
      </c>
      <c r="C22" s="7" t="n">
        <v>170</v>
      </c>
      <c r="D22" s="1" t="s">
        <v>376</v>
      </c>
      <c r="E22" s="1"/>
      <c r="F22" s="1"/>
      <c r="G22" s="30"/>
      <c r="H22" s="30" t="n">
        <v>60000</v>
      </c>
      <c r="I22" s="1"/>
      <c r="J22" s="1"/>
      <c r="K22" s="118" t="n">
        <f aca="false">+SUM(K19:K21)</f>
        <v>100000</v>
      </c>
      <c r="L22" s="119" t="n">
        <f aca="false">+K22/$K$22</f>
        <v>1</v>
      </c>
      <c r="M22" s="1"/>
      <c r="N22" s="1"/>
      <c r="O22" s="1"/>
    </row>
    <row r="23" customFormat="false" ht="16" hidden="false" customHeight="false" outlineLevel="0" collapsed="false">
      <c r="A23" s="1"/>
      <c r="B23" s="1" t="s">
        <v>24</v>
      </c>
      <c r="C23" s="7" t="n">
        <v>520</v>
      </c>
      <c r="D23" s="1" t="s">
        <v>377</v>
      </c>
      <c r="E23" s="1"/>
      <c r="F23" s="1"/>
      <c r="G23" s="1"/>
      <c r="H23" s="30" t="n">
        <v>10000</v>
      </c>
      <c r="I23" s="1"/>
      <c r="J23" s="1"/>
      <c r="K23" s="1"/>
      <c r="L23" s="1"/>
      <c r="M23" s="1"/>
      <c r="N23" s="1"/>
      <c r="O23" s="1"/>
    </row>
    <row r="24" customFormat="false" ht="15" hidden="false" customHeight="false" outlineLevel="0" collapsed="false">
      <c r="A24" s="1"/>
      <c r="B24" s="1" t="s">
        <v>24</v>
      </c>
      <c r="C24" s="7" t="n">
        <v>100</v>
      </c>
      <c r="D24" s="1" t="s">
        <v>38</v>
      </c>
      <c r="E24" s="1"/>
      <c r="F24" s="1"/>
      <c r="G24" s="1"/>
      <c r="H24" s="30" t="n">
        <v>100000</v>
      </c>
      <c r="I24" s="1"/>
      <c r="J24" s="1"/>
      <c r="K24" s="1"/>
      <c r="L24" s="1"/>
      <c r="M24" s="1"/>
      <c r="N24" s="1"/>
      <c r="O24" s="1"/>
    </row>
    <row r="25" customFormat="false" ht="15" hidden="false" customHeight="false" outlineLevel="0" collapsed="false">
      <c r="A25" s="1"/>
      <c r="B25" s="1"/>
      <c r="C25" s="1"/>
      <c r="D25" s="1"/>
      <c r="E25" s="1"/>
      <c r="F25" s="1"/>
      <c r="G25" s="1"/>
      <c r="H25" s="1"/>
      <c r="I25" s="1"/>
      <c r="J25" s="1"/>
      <c r="K25" s="1"/>
      <c r="L25" s="1"/>
      <c r="M25" s="1"/>
      <c r="N25" s="1"/>
      <c r="O25" s="1"/>
    </row>
    <row r="26" customFormat="false" ht="15" hidden="false" customHeight="false" outlineLevel="0" collapsed="false">
      <c r="A26" s="1"/>
      <c r="B26" s="1" t="s">
        <v>378</v>
      </c>
      <c r="C26" s="1"/>
      <c r="D26" s="1"/>
      <c r="E26" s="1"/>
      <c r="F26" s="1"/>
      <c r="G26" s="1"/>
      <c r="H26" s="1"/>
      <c r="I26" s="1"/>
      <c r="J26" s="1"/>
      <c r="K26" s="1"/>
      <c r="L26" s="1"/>
      <c r="M26" s="1"/>
      <c r="N26" s="1"/>
      <c r="O26" s="1"/>
    </row>
    <row r="27" customFormat="false" ht="15" hidden="false" customHeight="false" outlineLevel="0" collapsed="false">
      <c r="A27" s="1"/>
      <c r="B27" s="1" t="s">
        <v>379</v>
      </c>
      <c r="C27" s="1"/>
      <c r="D27" s="1"/>
      <c r="E27" s="1"/>
      <c r="F27" s="1"/>
      <c r="G27" s="1"/>
      <c r="H27" s="1"/>
      <c r="I27" s="1"/>
      <c r="J27" s="1"/>
      <c r="K27" s="1"/>
      <c r="L27" s="1"/>
      <c r="M27" s="1"/>
      <c r="N27" s="1"/>
      <c r="O27" s="1"/>
    </row>
    <row r="28" customFormat="false" ht="15" hidden="false" customHeight="false" outlineLevel="0" collapsed="false">
      <c r="A28" s="1"/>
      <c r="B28" s="1"/>
      <c r="C28" s="1"/>
      <c r="D28" s="1"/>
      <c r="E28" s="1"/>
      <c r="F28" s="1"/>
      <c r="G28" s="115" t="n">
        <f aca="false">+SUM(G30:G35)</f>
        <v>170000</v>
      </c>
      <c r="H28" s="115" t="n">
        <f aca="false">+SUM(H30:H35)</f>
        <v>170000</v>
      </c>
      <c r="I28" s="116" t="str">
        <f aca="false">+IF(G28=H28,"FELICIDADES","SIGUE INTENTANDO")</f>
        <v>FELICIDADES</v>
      </c>
      <c r="J28" s="1"/>
      <c r="K28" s="1"/>
      <c r="L28" s="1"/>
      <c r="M28" s="1"/>
      <c r="N28" s="1"/>
      <c r="O28" s="1"/>
    </row>
    <row r="29" customFormat="false" ht="15" hidden="false" customHeight="false" outlineLevel="0" collapsed="false">
      <c r="A29" s="1"/>
      <c r="B29" s="117"/>
      <c r="C29" s="117" t="s">
        <v>73</v>
      </c>
      <c r="D29" s="117" t="s">
        <v>14</v>
      </c>
      <c r="E29" s="117"/>
      <c r="F29" s="117"/>
      <c r="G29" s="39" t="s">
        <v>15</v>
      </c>
      <c r="H29" s="39" t="s">
        <v>16</v>
      </c>
      <c r="I29" s="1"/>
      <c r="J29" s="1"/>
      <c r="K29" s="1"/>
      <c r="L29" s="1"/>
      <c r="M29" s="1"/>
      <c r="N29" s="1"/>
      <c r="O29" s="1"/>
    </row>
    <row r="30" customFormat="false" ht="15" hidden="false" customHeight="false" outlineLevel="0" collapsed="false">
      <c r="A30" s="1"/>
      <c r="B30" s="1" t="s">
        <v>18</v>
      </c>
      <c r="C30" s="7" t="n">
        <v>218</v>
      </c>
      <c r="D30" s="1" t="s">
        <v>374</v>
      </c>
      <c r="E30" s="1"/>
      <c r="F30" s="1"/>
      <c r="G30" s="30" t="n">
        <v>45000</v>
      </c>
      <c r="H30" s="30"/>
      <c r="I30" s="1"/>
      <c r="J30" s="1"/>
      <c r="K30" s="1"/>
      <c r="L30" s="1"/>
      <c r="M30" s="1"/>
      <c r="N30" s="1"/>
      <c r="O30" s="1"/>
    </row>
    <row r="31" customFormat="false" ht="15" hidden="false" customHeight="false" outlineLevel="0" collapsed="false">
      <c r="A31" s="1"/>
      <c r="B31" s="89" t="s">
        <v>18</v>
      </c>
      <c r="C31" s="120" t="n">
        <v>103</v>
      </c>
      <c r="D31" s="89" t="s">
        <v>380</v>
      </c>
      <c r="E31" s="89"/>
      <c r="F31" s="89"/>
      <c r="G31" s="121" t="n">
        <v>40000</v>
      </c>
      <c r="H31" s="121"/>
      <c r="I31" s="1" t="s">
        <v>381</v>
      </c>
      <c r="J31" s="1"/>
      <c r="K31" s="1"/>
      <c r="L31" s="1"/>
      <c r="M31" s="1"/>
      <c r="N31" s="1"/>
      <c r="O31" s="1"/>
    </row>
    <row r="32" customFormat="false" ht="15" hidden="false" customHeight="false" outlineLevel="0" collapsed="false">
      <c r="A32" s="1"/>
      <c r="B32" s="1" t="s">
        <v>18</v>
      </c>
      <c r="C32" s="7" t="n">
        <v>211</v>
      </c>
      <c r="D32" s="1" t="s">
        <v>22</v>
      </c>
      <c r="E32" s="1"/>
      <c r="F32" s="1"/>
      <c r="G32" s="30" t="n">
        <v>85000</v>
      </c>
      <c r="H32" s="30"/>
      <c r="I32" s="1"/>
      <c r="J32" s="1"/>
      <c r="K32" s="1"/>
      <c r="L32" s="1"/>
      <c r="M32" s="1"/>
      <c r="N32" s="1"/>
      <c r="O32" s="1"/>
    </row>
    <row r="33" customFormat="false" ht="15" hidden="false" customHeight="false" outlineLevel="0" collapsed="false">
      <c r="A33" s="1"/>
      <c r="B33" s="1" t="s">
        <v>24</v>
      </c>
      <c r="C33" s="7" t="n">
        <v>170</v>
      </c>
      <c r="D33" s="1" t="s">
        <v>376</v>
      </c>
      <c r="E33" s="1"/>
      <c r="F33" s="1"/>
      <c r="G33" s="30"/>
      <c r="H33" s="30" t="n">
        <v>60000</v>
      </c>
      <c r="I33" s="1"/>
      <c r="J33" s="1"/>
      <c r="K33" s="1"/>
      <c r="L33" s="1"/>
      <c r="M33" s="1"/>
      <c r="N33" s="1"/>
      <c r="O33" s="1"/>
    </row>
    <row r="34" customFormat="false" ht="15" hidden="false" customHeight="false" outlineLevel="0" collapsed="false">
      <c r="A34" s="1"/>
      <c r="B34" s="1" t="s">
        <v>24</v>
      </c>
      <c r="C34" s="7" t="n">
        <v>520</v>
      </c>
      <c r="D34" s="1" t="s">
        <v>377</v>
      </c>
      <c r="E34" s="1"/>
      <c r="F34" s="1"/>
      <c r="G34" s="1"/>
      <c r="H34" s="30" t="n">
        <v>10000</v>
      </c>
      <c r="I34" s="1"/>
      <c r="J34" s="1"/>
      <c r="K34" s="1"/>
      <c r="L34" s="1"/>
      <c r="M34" s="1"/>
      <c r="N34" s="1"/>
      <c r="O34" s="1"/>
    </row>
    <row r="35" customFormat="false" ht="15" hidden="false" customHeight="false" outlineLevel="0" collapsed="false">
      <c r="A35" s="1"/>
      <c r="B35" s="1" t="s">
        <v>24</v>
      </c>
      <c r="C35" s="7" t="n">
        <v>100</v>
      </c>
      <c r="D35" s="1" t="s">
        <v>38</v>
      </c>
      <c r="E35" s="1"/>
      <c r="F35" s="1"/>
      <c r="G35" s="1"/>
      <c r="H35" s="30" t="n">
        <v>100000</v>
      </c>
      <c r="I35" s="1" t="s">
        <v>382</v>
      </c>
      <c r="J35" s="1"/>
      <c r="K35" s="1"/>
      <c r="L35" s="1"/>
      <c r="M35" s="1"/>
      <c r="N35" s="1"/>
      <c r="O35" s="1"/>
    </row>
    <row r="36" customFormat="false" ht="15" hidden="false" customHeight="false" outlineLevel="0" collapsed="false">
      <c r="A36" s="1"/>
      <c r="B36" s="1"/>
      <c r="C36" s="1"/>
      <c r="D36" s="1"/>
      <c r="E36" s="1"/>
      <c r="F36" s="1"/>
      <c r="G36" s="1"/>
      <c r="H36" s="1"/>
      <c r="I36" s="1"/>
      <c r="J36" s="1"/>
      <c r="K36" s="1"/>
      <c r="L36" s="1"/>
      <c r="M36" s="1"/>
      <c r="N36" s="1"/>
      <c r="O36" s="1"/>
    </row>
    <row r="37" customFormat="false" ht="15" hidden="false" customHeight="false" outlineLevel="0" collapsed="false">
      <c r="A37" s="1"/>
      <c r="B37" s="1"/>
      <c r="C37" s="1"/>
      <c r="D37" s="1"/>
      <c r="E37" s="1"/>
      <c r="F37" s="1"/>
      <c r="G37" s="1"/>
      <c r="H37" s="1"/>
      <c r="I37" s="1"/>
      <c r="J37" s="1"/>
      <c r="K37" s="1"/>
      <c r="L37" s="1"/>
      <c r="M37" s="1"/>
      <c r="N37" s="1"/>
      <c r="O37" s="1"/>
    </row>
    <row r="38" customFormat="false" ht="15" hidden="false" customHeight="false" outlineLevel="0" collapsed="false">
      <c r="A38" s="1"/>
      <c r="B38" s="1"/>
      <c r="C38" s="1" t="s">
        <v>383</v>
      </c>
      <c r="D38" s="30" t="n">
        <f aca="false">+G30+G32</f>
        <v>130000</v>
      </c>
      <c r="E38" s="1"/>
      <c r="F38" s="1" t="s">
        <v>38</v>
      </c>
      <c r="G38" s="30" t="n">
        <f aca="false">+H35</f>
        <v>100000</v>
      </c>
      <c r="H38" s="1"/>
      <c r="I38" s="1"/>
      <c r="J38" s="1"/>
      <c r="K38" s="1"/>
      <c r="L38" s="1"/>
      <c r="M38" s="1"/>
      <c r="N38" s="1"/>
      <c r="O38" s="1"/>
    </row>
    <row r="39" customFormat="false" ht="15" hidden="false" customHeight="false" outlineLevel="0" collapsed="false">
      <c r="A39" s="1"/>
      <c r="B39" s="1"/>
      <c r="C39" s="1"/>
      <c r="D39" s="1"/>
      <c r="E39" s="1"/>
      <c r="F39" s="89" t="s">
        <v>39</v>
      </c>
      <c r="G39" s="121" t="n">
        <v>-40000</v>
      </c>
      <c r="H39" s="1"/>
      <c r="I39" s="1"/>
      <c r="J39" s="1"/>
      <c r="K39" s="1"/>
      <c r="L39" s="1"/>
      <c r="M39" s="1"/>
      <c r="N39" s="1"/>
      <c r="O39" s="1"/>
    </row>
    <row r="40" customFormat="false" ht="15" hidden="false" customHeight="false" outlineLevel="0" collapsed="false">
      <c r="A40" s="1"/>
      <c r="B40" s="1"/>
      <c r="C40" s="89"/>
      <c r="D40" s="89"/>
      <c r="E40" s="1"/>
      <c r="F40" s="1" t="s">
        <v>384</v>
      </c>
      <c r="G40" s="30" t="n">
        <f aca="false">+H33</f>
        <v>60000</v>
      </c>
      <c r="H40" s="1"/>
      <c r="I40" s="1"/>
      <c r="J40" s="1"/>
      <c r="K40" s="1"/>
      <c r="L40" s="1"/>
      <c r="M40" s="1"/>
      <c r="N40" s="1"/>
      <c r="O40" s="1"/>
    </row>
    <row r="41" customFormat="false" ht="15" hidden="false" customHeight="false" outlineLevel="0" collapsed="false">
      <c r="A41" s="1"/>
      <c r="B41" s="1"/>
      <c r="C41" s="1"/>
      <c r="D41" s="1"/>
      <c r="E41" s="1"/>
      <c r="F41" s="1" t="s">
        <v>385</v>
      </c>
      <c r="G41" s="30" t="n">
        <f aca="false">+H34</f>
        <v>10000</v>
      </c>
      <c r="H41" s="1"/>
      <c r="I41" s="1"/>
      <c r="J41" s="1"/>
      <c r="K41" s="1"/>
      <c r="L41" s="1"/>
      <c r="M41" s="1"/>
      <c r="N41" s="1"/>
      <c r="O41" s="1"/>
    </row>
    <row r="42" customFormat="false" ht="15" hidden="false" customHeight="false" outlineLevel="0" collapsed="false">
      <c r="A42" s="1"/>
      <c r="B42" s="114"/>
      <c r="C42" s="114"/>
      <c r="D42" s="122" t="n">
        <f aca="false">+SUM(D38:D41)</f>
        <v>130000</v>
      </c>
      <c r="E42" s="114"/>
      <c r="F42" s="114"/>
      <c r="G42" s="122" t="n">
        <f aca="false">+SUM(G38:G41)</f>
        <v>130000</v>
      </c>
      <c r="H42" s="1"/>
      <c r="I42" s="1"/>
      <c r="J42" s="1"/>
      <c r="K42" s="1"/>
      <c r="L42" s="1"/>
      <c r="M42" s="1"/>
      <c r="N42" s="1"/>
      <c r="O42" s="1"/>
    </row>
    <row r="43" customFormat="false" ht="15" hidden="false" customHeight="false" outlineLevel="0" collapsed="false">
      <c r="A43" s="1"/>
      <c r="B43" s="114"/>
      <c r="C43" s="114"/>
      <c r="D43" s="122"/>
      <c r="E43" s="114"/>
      <c r="F43" s="114"/>
      <c r="G43" s="122"/>
      <c r="H43" s="1"/>
      <c r="I43" s="1"/>
      <c r="J43" s="1"/>
      <c r="K43" s="1"/>
      <c r="L43" s="1"/>
      <c r="M43" s="1"/>
      <c r="N43" s="1"/>
      <c r="O43" s="1"/>
    </row>
    <row r="44" customFormat="false" ht="15" hidden="false" customHeight="false" outlineLevel="0" collapsed="false">
      <c r="A44" s="1"/>
      <c r="B44" s="114"/>
      <c r="C44" s="114"/>
      <c r="D44" s="122"/>
      <c r="E44" s="114"/>
      <c r="F44" s="114"/>
      <c r="G44" s="122"/>
      <c r="H44" s="1"/>
      <c r="I44" s="1"/>
      <c r="J44" s="1"/>
      <c r="K44" s="1"/>
      <c r="L44" s="1"/>
      <c r="M44" s="1"/>
      <c r="N44" s="1"/>
      <c r="O44" s="1"/>
    </row>
    <row r="45" customFormat="false" ht="15" hidden="false" customHeight="false" outlineLevel="0" collapsed="false">
      <c r="A45" s="1"/>
      <c r="B45" s="1" t="s">
        <v>386</v>
      </c>
      <c r="C45" s="1"/>
      <c r="D45" s="1"/>
      <c r="E45" s="1"/>
      <c r="F45" s="1"/>
      <c r="G45" s="115" t="n">
        <f aca="false">+SUM(G47:G48)</f>
        <v>40000</v>
      </c>
      <c r="H45" s="115" t="n">
        <f aca="false">+SUM(H47:H48)</f>
        <v>40000</v>
      </c>
      <c r="I45" s="116" t="str">
        <f aca="false">+IF(G45=H45,"FELICIDADES","SIGUE INTENTANDO")</f>
        <v>FELICIDADES</v>
      </c>
      <c r="J45" s="1"/>
      <c r="K45" s="1"/>
      <c r="L45" s="1"/>
      <c r="M45" s="1"/>
      <c r="N45" s="1"/>
      <c r="O45" s="1"/>
    </row>
    <row r="46" customFormat="false" ht="15" hidden="false" customHeight="false" outlineLevel="0" collapsed="false">
      <c r="A46" s="1"/>
      <c r="B46" s="34"/>
      <c r="C46" s="34" t="s">
        <v>73</v>
      </c>
      <c r="D46" s="34" t="s">
        <v>14</v>
      </c>
      <c r="E46" s="34"/>
      <c r="F46" s="34"/>
      <c r="G46" s="35" t="s">
        <v>15</v>
      </c>
      <c r="H46" s="35" t="s">
        <v>16</v>
      </c>
      <c r="I46" s="1"/>
      <c r="J46" s="1"/>
      <c r="K46" s="1"/>
      <c r="L46" s="1"/>
      <c r="M46" s="1"/>
      <c r="N46" s="1"/>
      <c r="O46" s="1"/>
    </row>
    <row r="47" customFormat="false" ht="15" hidden="false" customHeight="false" outlineLevel="0" collapsed="false">
      <c r="A47" s="1"/>
      <c r="B47" s="3" t="s">
        <v>18</v>
      </c>
      <c r="C47" s="123" t="n">
        <v>558</v>
      </c>
      <c r="D47" s="3" t="s">
        <v>387</v>
      </c>
      <c r="E47" s="3"/>
      <c r="F47" s="3"/>
      <c r="G47" s="124" t="n">
        <v>40000</v>
      </c>
      <c r="H47" s="124"/>
      <c r="I47" s="1" t="s">
        <v>388</v>
      </c>
      <c r="J47" s="1"/>
      <c r="K47" s="1"/>
      <c r="L47" s="1"/>
      <c r="M47" s="1"/>
      <c r="N47" s="1"/>
      <c r="O47" s="1"/>
    </row>
    <row r="48" customFormat="false" ht="15" hidden="false" customHeight="false" outlineLevel="0" collapsed="false">
      <c r="A48" s="1"/>
      <c r="B48" s="89" t="s">
        <v>24</v>
      </c>
      <c r="C48" s="120" t="n">
        <v>103</v>
      </c>
      <c r="D48" s="89" t="s">
        <v>380</v>
      </c>
      <c r="E48" s="89"/>
      <c r="F48" s="89"/>
      <c r="G48" s="121"/>
      <c r="H48" s="121" t="n">
        <v>40000</v>
      </c>
      <c r="I48" s="1" t="s">
        <v>381</v>
      </c>
      <c r="J48" s="1"/>
      <c r="K48" s="1"/>
      <c r="L48" s="1"/>
      <c r="M48" s="1"/>
      <c r="N48" s="1"/>
      <c r="O48" s="1"/>
    </row>
    <row r="49" customFormat="false" ht="15" hidden="false" customHeight="false" outlineLevel="0" collapsed="false">
      <c r="A49" s="1"/>
      <c r="B49" s="1"/>
      <c r="C49" s="7"/>
      <c r="D49" s="1"/>
      <c r="E49" s="1"/>
      <c r="F49" s="1"/>
      <c r="G49" s="30"/>
      <c r="H49" s="30"/>
      <c r="I49" s="1"/>
      <c r="J49" s="1"/>
      <c r="K49" s="1"/>
      <c r="L49" s="1"/>
      <c r="M49" s="1"/>
      <c r="N49" s="1"/>
      <c r="O49" s="1"/>
    </row>
    <row r="50" customFormat="false" ht="15" hidden="false" customHeight="false" outlineLevel="0" collapsed="false">
      <c r="A50" s="1"/>
      <c r="B50" s="1"/>
      <c r="C50" s="1" t="s">
        <v>383</v>
      </c>
      <c r="D50" s="30" t="n">
        <f aca="false">+G42+G44</f>
        <v>130000</v>
      </c>
      <c r="E50" s="1"/>
      <c r="F50" s="1" t="s">
        <v>38</v>
      </c>
      <c r="G50" s="30" t="n">
        <v>100000</v>
      </c>
      <c r="H50" s="30"/>
      <c r="I50" s="1"/>
      <c r="J50" s="1"/>
      <c r="K50" s="1"/>
      <c r="L50" s="1"/>
      <c r="M50" s="1"/>
      <c r="N50" s="1"/>
      <c r="O50" s="1"/>
    </row>
    <row r="51" customFormat="false" ht="15" hidden="false" customHeight="false" outlineLevel="0" collapsed="false">
      <c r="A51" s="1"/>
      <c r="B51" s="1"/>
      <c r="C51" s="1"/>
      <c r="D51" s="1"/>
      <c r="E51" s="1"/>
      <c r="F51" s="89" t="s">
        <v>39</v>
      </c>
      <c r="G51" s="121"/>
      <c r="H51" s="30"/>
      <c r="I51" s="1"/>
      <c r="J51" s="1"/>
      <c r="K51" s="1"/>
      <c r="L51" s="1"/>
      <c r="M51" s="1"/>
      <c r="N51" s="1"/>
      <c r="O51" s="1"/>
    </row>
    <row r="52" customFormat="false" ht="15" hidden="false" customHeight="false" outlineLevel="0" collapsed="false">
      <c r="A52" s="1"/>
      <c r="B52" s="1"/>
      <c r="C52" s="0" t="s">
        <v>389</v>
      </c>
      <c r="E52" s="1"/>
      <c r="F52" s="1" t="s">
        <v>384</v>
      </c>
      <c r="G52" s="30" t="n">
        <v>60000</v>
      </c>
      <c r="H52" s="30"/>
      <c r="I52" s="1"/>
      <c r="J52" s="1"/>
      <c r="K52" s="1"/>
      <c r="L52" s="1"/>
      <c r="M52" s="1"/>
      <c r="N52" s="1"/>
      <c r="O52" s="1"/>
    </row>
    <row r="53" customFormat="false" ht="15" hidden="false" customHeight="false" outlineLevel="0" collapsed="false">
      <c r="A53" s="1"/>
      <c r="B53" s="1"/>
      <c r="C53" s="3" t="s">
        <v>390</v>
      </c>
      <c r="D53" s="124" t="n">
        <v>40000</v>
      </c>
      <c r="E53" s="1"/>
      <c r="F53" s="1" t="s">
        <v>385</v>
      </c>
      <c r="G53" s="30" t="n">
        <v>10000</v>
      </c>
      <c r="H53" s="30"/>
      <c r="I53" s="1"/>
      <c r="J53" s="1"/>
      <c r="K53" s="1"/>
      <c r="L53" s="1"/>
      <c r="M53" s="1"/>
      <c r="N53" s="1"/>
      <c r="O53" s="1"/>
    </row>
    <row r="54" customFormat="false" ht="15" hidden="false" customHeight="false" outlineLevel="0" collapsed="false">
      <c r="A54" s="1"/>
      <c r="B54" s="1"/>
      <c r="C54" s="114"/>
      <c r="D54" s="122" t="n">
        <f aca="false">+SUM(D50:D53)</f>
        <v>170000</v>
      </c>
      <c r="E54" s="114"/>
      <c r="F54" s="114"/>
      <c r="G54" s="122" t="n">
        <f aca="false">+SUM(G50:G53)</f>
        <v>170000</v>
      </c>
      <c r="H54" s="30"/>
      <c r="I54" s="1"/>
      <c r="J54" s="1"/>
      <c r="K54" s="1"/>
      <c r="L54" s="1"/>
      <c r="M54" s="1"/>
      <c r="N54" s="1"/>
      <c r="O54" s="1"/>
    </row>
    <row r="55" customFormat="false" ht="15" hidden="false" customHeight="false" outlineLevel="0" collapsed="false">
      <c r="A55" s="1"/>
      <c r="B55" s="1"/>
      <c r="C55" s="7"/>
      <c r="D55" s="1"/>
      <c r="E55" s="1"/>
      <c r="F55" s="1"/>
      <c r="G55" s="30"/>
      <c r="H55" s="30"/>
      <c r="I55" s="1"/>
      <c r="J55" s="1"/>
      <c r="K55" s="1"/>
      <c r="L55" s="1"/>
      <c r="M55" s="1"/>
      <c r="N55" s="1"/>
      <c r="O55" s="1"/>
    </row>
    <row r="56" customFormat="false" ht="15" hidden="false" customHeight="false" outlineLevel="0" collapsed="false">
      <c r="A56" s="1"/>
      <c r="B56" s="1" t="s">
        <v>391</v>
      </c>
      <c r="C56" s="1"/>
      <c r="D56" s="1"/>
      <c r="E56" s="1"/>
      <c r="F56" s="1"/>
      <c r="G56" s="115" t="n">
        <f aca="false">+SUM(G58:G59)</f>
        <v>40000</v>
      </c>
      <c r="H56" s="115" t="n">
        <f aca="false">+SUM(H58:H59)</f>
        <v>40000</v>
      </c>
      <c r="I56" s="116" t="str">
        <f aca="false">+IF(G56=H56,"FELICIDADES","SIGUE INTENTANDO")</f>
        <v>FELICIDADES</v>
      </c>
      <c r="J56" s="1"/>
      <c r="K56" s="1"/>
      <c r="L56" s="1"/>
      <c r="M56" s="1"/>
      <c r="N56" s="1"/>
      <c r="O56" s="1"/>
    </row>
    <row r="57" customFormat="false" ht="15" hidden="false" customHeight="false" outlineLevel="0" collapsed="false">
      <c r="A57" s="1"/>
      <c r="B57" s="34"/>
      <c r="C57" s="34" t="s">
        <v>73</v>
      </c>
      <c r="D57" s="34" t="s">
        <v>14</v>
      </c>
      <c r="E57" s="34"/>
      <c r="F57" s="34"/>
      <c r="G57" s="35" t="s">
        <v>15</v>
      </c>
      <c r="H57" s="35" t="s">
        <v>16</v>
      </c>
      <c r="I57" s="1"/>
      <c r="J57" s="1"/>
      <c r="K57" s="1"/>
      <c r="L57" s="1"/>
      <c r="M57" s="1"/>
      <c r="N57" s="1"/>
      <c r="O57" s="1"/>
    </row>
    <row r="58" customFormat="false" ht="15" hidden="false" customHeight="false" outlineLevel="0" collapsed="false">
      <c r="A58" s="1"/>
      <c r="B58" s="1" t="s">
        <v>18</v>
      </c>
      <c r="C58" s="7" t="n">
        <v>572</v>
      </c>
      <c r="D58" s="36" t="s">
        <v>20</v>
      </c>
      <c r="E58" s="7"/>
      <c r="F58" s="7"/>
      <c r="G58" s="30" t="n">
        <v>40000</v>
      </c>
      <c r="H58" s="30"/>
      <c r="I58" s="1"/>
      <c r="J58" s="1"/>
      <c r="K58" s="1"/>
      <c r="L58" s="1"/>
      <c r="M58" s="1"/>
      <c r="N58" s="1"/>
      <c r="O58" s="1"/>
    </row>
    <row r="59" customFormat="false" ht="15" hidden="false" customHeight="false" outlineLevel="0" collapsed="false">
      <c r="A59" s="1"/>
      <c r="B59" s="1" t="s">
        <v>24</v>
      </c>
      <c r="C59" s="123" t="n">
        <v>558</v>
      </c>
      <c r="D59" s="3" t="s">
        <v>387</v>
      </c>
      <c r="E59" s="7"/>
      <c r="F59" s="7"/>
      <c r="G59" s="30"/>
      <c r="H59" s="30" t="n">
        <v>40000</v>
      </c>
      <c r="I59" s="1"/>
      <c r="J59" s="1"/>
      <c r="K59" s="1"/>
      <c r="L59" s="1"/>
      <c r="M59" s="1"/>
      <c r="N59" s="1"/>
      <c r="O59" s="1"/>
    </row>
    <row r="60" customFormat="false" ht="15" hidden="false" customHeight="false" outlineLevel="0" collapsed="false">
      <c r="A60" s="1"/>
      <c r="B60" s="1"/>
      <c r="C60" s="7"/>
      <c r="D60" s="1"/>
      <c r="E60" s="1"/>
      <c r="F60" s="1"/>
      <c r="G60" s="30"/>
      <c r="H60" s="30"/>
      <c r="I60" s="1"/>
      <c r="J60" s="1"/>
      <c r="K60" s="1"/>
      <c r="L60" s="1"/>
      <c r="M60" s="1"/>
      <c r="N60" s="1"/>
      <c r="O60" s="1"/>
    </row>
    <row r="61" customFormat="false" ht="15" hidden="false" customHeight="false" outlineLevel="0" collapsed="false">
      <c r="A61" s="1"/>
      <c r="B61" s="1"/>
      <c r="C61" s="7"/>
      <c r="D61" s="1"/>
      <c r="E61" s="1"/>
      <c r="F61" s="1"/>
      <c r="G61" s="30"/>
      <c r="H61" s="30"/>
      <c r="I61" s="1"/>
      <c r="J61" s="1"/>
      <c r="K61" s="1"/>
      <c r="L61" s="1"/>
      <c r="M61" s="1"/>
      <c r="N61" s="1"/>
      <c r="O61" s="1"/>
    </row>
    <row r="62" customFormat="false" ht="15" hidden="false" customHeight="false" outlineLevel="0" collapsed="false">
      <c r="A62" s="1"/>
      <c r="B62" s="1"/>
      <c r="C62" s="1" t="s">
        <v>383</v>
      </c>
      <c r="D62" s="30" t="n">
        <v>130000</v>
      </c>
      <c r="E62" s="1"/>
      <c r="F62" s="1" t="s">
        <v>38</v>
      </c>
      <c r="G62" s="30" t="n">
        <v>100000</v>
      </c>
      <c r="H62" s="30"/>
      <c r="I62" s="1"/>
      <c r="J62" s="1"/>
      <c r="K62" s="1"/>
      <c r="L62" s="1"/>
      <c r="M62" s="1"/>
      <c r="N62" s="1"/>
      <c r="O62" s="1"/>
    </row>
    <row r="63" customFormat="false" ht="15" hidden="false" customHeight="false" outlineLevel="0" collapsed="false">
      <c r="A63" s="1"/>
      <c r="B63" s="1"/>
      <c r="C63" s="1"/>
      <c r="D63" s="1"/>
      <c r="E63" s="1"/>
      <c r="F63" s="89" t="s">
        <v>39</v>
      </c>
      <c r="G63" s="121"/>
      <c r="H63" s="30"/>
      <c r="I63" s="1"/>
      <c r="J63" s="1"/>
      <c r="K63" s="1"/>
      <c r="L63" s="1"/>
      <c r="M63" s="1"/>
      <c r="N63" s="1"/>
      <c r="O63" s="1"/>
    </row>
    <row r="64" customFormat="false" ht="15" hidden="false" customHeight="false" outlineLevel="0" collapsed="false">
      <c r="A64" s="1"/>
      <c r="B64" s="1"/>
      <c r="C64" s="0" t="s">
        <v>389</v>
      </c>
      <c r="E64" s="1"/>
      <c r="F64" s="1" t="s">
        <v>384</v>
      </c>
      <c r="G64" s="30" t="n">
        <v>60000</v>
      </c>
      <c r="H64" s="30"/>
      <c r="I64" s="1"/>
      <c r="J64" s="1"/>
      <c r="K64" s="1"/>
      <c r="L64" s="1"/>
      <c r="M64" s="1"/>
      <c r="N64" s="1"/>
      <c r="O64" s="1"/>
    </row>
    <row r="65" customFormat="false" ht="15" hidden="false" customHeight="false" outlineLevel="0" collapsed="false">
      <c r="A65" s="1"/>
      <c r="B65" s="1"/>
      <c r="C65" s="3" t="s">
        <v>20</v>
      </c>
      <c r="D65" s="124" t="n">
        <v>40000</v>
      </c>
      <c r="E65" s="1"/>
      <c r="F65" s="1" t="s">
        <v>385</v>
      </c>
      <c r="G65" s="30" t="n">
        <v>10000</v>
      </c>
      <c r="H65" s="30"/>
      <c r="I65" s="1"/>
      <c r="J65" s="1"/>
      <c r="K65" s="1"/>
      <c r="L65" s="1"/>
      <c r="M65" s="1"/>
      <c r="N65" s="1"/>
      <c r="O65" s="1"/>
    </row>
    <row r="66" customFormat="false" ht="15" hidden="false" customHeight="false" outlineLevel="0" collapsed="false">
      <c r="A66" s="1"/>
      <c r="B66" s="1"/>
      <c r="C66" s="114"/>
      <c r="D66" s="122" t="n">
        <f aca="false">+SUM(D62:D65)</f>
        <v>170000</v>
      </c>
      <c r="E66" s="114"/>
      <c r="F66" s="114"/>
      <c r="G66" s="122" t="n">
        <f aca="false">+SUM(G62:G65)</f>
        <v>170000</v>
      </c>
      <c r="H66" s="30"/>
      <c r="I66" s="1"/>
      <c r="J66" s="1"/>
      <c r="K66" s="1"/>
      <c r="L66" s="1"/>
      <c r="M66" s="1"/>
      <c r="N66" s="1"/>
      <c r="O66" s="1"/>
    </row>
    <row r="67" customFormat="false" ht="15" hidden="false" customHeight="false" outlineLevel="0" collapsed="false">
      <c r="A67" s="1"/>
      <c r="B67" s="1"/>
      <c r="C67" s="1"/>
      <c r="D67" s="1"/>
      <c r="E67" s="1"/>
      <c r="F67" s="1"/>
      <c r="G67" s="30"/>
      <c r="H67" s="30"/>
      <c r="I67" s="1"/>
      <c r="J67" s="1"/>
      <c r="K67" s="1"/>
      <c r="L67" s="1"/>
      <c r="M67" s="1"/>
      <c r="N67" s="1"/>
      <c r="O67" s="1"/>
    </row>
    <row r="68" customFormat="false" ht="15" hidden="false" customHeight="false" outlineLevel="0" collapsed="false">
      <c r="A68" s="1"/>
      <c r="B68" s="1"/>
      <c r="C68" s="33" t="s">
        <v>392</v>
      </c>
      <c r="D68" s="33"/>
      <c r="E68" s="33"/>
      <c r="F68" s="33"/>
      <c r="G68" s="125"/>
      <c r="H68" s="125"/>
      <c r="I68" s="33"/>
      <c r="J68" s="33"/>
      <c r="K68" s="1"/>
      <c r="L68" s="1"/>
      <c r="M68" s="1"/>
      <c r="N68" s="1"/>
      <c r="O68" s="1"/>
    </row>
    <row r="69" customFormat="false" ht="15" hidden="false" customHeight="false" outlineLevel="0" collapsed="false">
      <c r="A69" s="1"/>
      <c r="B69" s="1"/>
      <c r="C69" s="33" t="s">
        <v>393</v>
      </c>
      <c r="D69" s="33"/>
      <c r="E69" s="33"/>
      <c r="F69" s="33"/>
      <c r="G69" s="125"/>
      <c r="H69" s="125"/>
      <c r="I69" s="33"/>
      <c r="J69" s="33"/>
      <c r="K69" s="1"/>
      <c r="L69" s="1"/>
      <c r="M69" s="1"/>
      <c r="N69" s="1"/>
      <c r="O69" s="1"/>
    </row>
    <row r="70" customFormat="false" ht="15" hidden="false" customHeight="false" outlineLevel="0" collapsed="false">
      <c r="A70" s="1"/>
      <c r="B70" s="1"/>
      <c r="C70" s="33" t="s">
        <v>394</v>
      </c>
      <c r="D70" s="33"/>
      <c r="E70" s="33"/>
      <c r="F70" s="33"/>
      <c r="G70" s="125"/>
      <c r="H70" s="125"/>
      <c r="I70" s="33"/>
      <c r="J70" s="33"/>
      <c r="K70" s="1"/>
      <c r="L70" s="1"/>
      <c r="M70" s="1"/>
      <c r="N70" s="1"/>
      <c r="O70" s="1"/>
    </row>
    <row r="71" customFormat="false" ht="15" hidden="false" customHeight="false" outlineLevel="0" collapsed="false">
      <c r="A71" s="1"/>
      <c r="B71" s="1"/>
      <c r="C71" s="33" t="s">
        <v>395</v>
      </c>
      <c r="D71" s="33"/>
      <c r="E71" s="33"/>
      <c r="F71" s="33"/>
      <c r="G71" s="125"/>
      <c r="H71" s="125"/>
      <c r="I71" s="33"/>
      <c r="J71" s="33"/>
      <c r="K71" s="1"/>
      <c r="L71" s="1"/>
      <c r="M71" s="1"/>
      <c r="N71" s="1"/>
      <c r="O71" s="1"/>
    </row>
    <row r="72" customFormat="false" ht="15" hidden="false" customHeight="false" outlineLevel="0" collapsed="false">
      <c r="A72" s="1"/>
      <c r="B72" s="1"/>
      <c r="C72" s="1"/>
      <c r="D72" s="1"/>
      <c r="E72" s="1"/>
      <c r="F72" s="1"/>
      <c r="G72" s="30"/>
      <c r="H72" s="30"/>
      <c r="I72" s="1"/>
      <c r="J72" s="1"/>
      <c r="K72" s="1"/>
      <c r="L72" s="1"/>
      <c r="M72" s="1"/>
      <c r="N72" s="1"/>
      <c r="O72" s="1"/>
    </row>
    <row r="73" customFormat="false" ht="15" hidden="false" customHeight="false" outlineLevel="0" collapsed="false">
      <c r="A73" s="1"/>
      <c r="B73" s="29" t="s">
        <v>396</v>
      </c>
      <c r="C73" s="29"/>
      <c r="D73" s="33"/>
      <c r="E73" s="33"/>
      <c r="F73" s="33"/>
      <c r="G73" s="33"/>
      <c r="H73" s="33"/>
      <c r="I73" s="33"/>
      <c r="J73" s="33"/>
      <c r="K73" s="125"/>
      <c r="L73" s="125"/>
      <c r="M73" s="1"/>
      <c r="N73" s="1"/>
      <c r="O73" s="1"/>
    </row>
    <row r="74" customFormat="false" ht="15" hidden="false" customHeight="false" outlineLevel="0" collapsed="false">
      <c r="A74" s="1"/>
      <c r="B74" s="29" t="s">
        <v>397</v>
      </c>
      <c r="C74" s="29"/>
      <c r="D74" s="33"/>
      <c r="E74" s="33"/>
      <c r="F74" s="33"/>
      <c r="G74" s="33"/>
      <c r="H74" s="33"/>
      <c r="I74" s="33"/>
      <c r="J74" s="33"/>
      <c r="K74" s="125"/>
      <c r="L74" s="125"/>
      <c r="M74" s="1"/>
      <c r="N74" s="1"/>
      <c r="O74" s="1"/>
    </row>
    <row r="75" customFormat="false" ht="15" hidden="false" customHeight="false" outlineLevel="0" collapsed="false">
      <c r="A75" s="1"/>
      <c r="B75" s="29" t="s">
        <v>398</v>
      </c>
      <c r="C75" s="29"/>
      <c r="D75" s="33"/>
      <c r="E75" s="33"/>
      <c r="F75" s="33"/>
      <c r="G75" s="33"/>
      <c r="H75" s="33"/>
      <c r="I75" s="33"/>
      <c r="J75" s="33"/>
      <c r="K75" s="125"/>
      <c r="L75" s="125"/>
      <c r="M75" s="1"/>
      <c r="N75" s="1"/>
      <c r="O75" s="1"/>
    </row>
    <row r="76" customFormat="false" ht="15" hidden="false" customHeight="false" outlineLevel="0" collapsed="false">
      <c r="A76" s="1"/>
      <c r="B76" s="29"/>
      <c r="C76" s="117" t="s">
        <v>399</v>
      </c>
      <c r="D76" s="33"/>
      <c r="E76" s="33"/>
      <c r="F76" s="33"/>
      <c r="G76" s="33"/>
      <c r="H76" s="33"/>
      <c r="I76" s="33"/>
      <c r="J76" s="33"/>
      <c r="K76" s="125"/>
      <c r="L76" s="125"/>
      <c r="M76" s="1"/>
      <c r="N76" s="1"/>
      <c r="O76" s="1"/>
    </row>
    <row r="77" customFormat="false" ht="15" hidden="false" customHeight="false" outlineLevel="0" collapsed="false">
      <c r="A77" s="1"/>
      <c r="B77" s="29" t="s">
        <v>400</v>
      </c>
      <c r="C77" s="29"/>
      <c r="D77" s="33"/>
      <c r="E77" s="33"/>
      <c r="F77" s="33"/>
      <c r="G77" s="125"/>
      <c r="H77" s="125"/>
      <c r="I77" s="33"/>
      <c r="J77" s="33"/>
      <c r="K77" s="33"/>
      <c r="L77" s="33"/>
      <c r="M77" s="1"/>
      <c r="N77" s="1"/>
      <c r="O77" s="1"/>
    </row>
    <row r="78" customFormat="false" ht="15" hidden="false" customHeight="false" outlineLevel="0" collapsed="false">
      <c r="A78" s="1"/>
      <c r="B78" s="29" t="s">
        <v>401</v>
      </c>
      <c r="C78" s="29"/>
      <c r="D78" s="33"/>
      <c r="E78" s="33"/>
      <c r="F78" s="33"/>
      <c r="G78" s="125"/>
      <c r="H78" s="125"/>
      <c r="I78" s="33"/>
      <c r="J78" s="33"/>
      <c r="K78" s="33"/>
      <c r="L78" s="33"/>
      <c r="M78" s="1"/>
      <c r="N78" s="1"/>
      <c r="O78" s="1"/>
    </row>
    <row r="79" customFormat="false" ht="15" hidden="false" customHeight="false" outlineLevel="0" collapsed="false">
      <c r="A79" s="1"/>
      <c r="B79" s="33"/>
      <c r="C79" s="33"/>
      <c r="D79" s="33"/>
      <c r="E79" s="33"/>
      <c r="F79" s="33"/>
      <c r="G79" s="125"/>
      <c r="H79" s="125"/>
      <c r="I79" s="33"/>
      <c r="J79" s="33"/>
      <c r="K79" s="33"/>
      <c r="L79" s="33"/>
      <c r="M79" s="1"/>
      <c r="N79" s="1"/>
      <c r="O79" s="1"/>
    </row>
    <row r="80" customFormat="false" ht="15" hidden="false" customHeight="false" outlineLevel="0" collapsed="false">
      <c r="A80" s="1"/>
      <c r="B80" s="33" t="s">
        <v>402</v>
      </c>
      <c r="C80" s="33"/>
      <c r="D80" s="33"/>
      <c r="E80" s="33"/>
      <c r="F80" s="33"/>
      <c r="G80" s="125"/>
      <c r="H80" s="125"/>
      <c r="I80" s="33"/>
      <c r="J80" s="33"/>
      <c r="K80" s="33"/>
      <c r="L80" s="33"/>
      <c r="M80" s="1"/>
      <c r="N80" s="1"/>
      <c r="O80" s="1"/>
    </row>
    <row r="81" customFormat="false" ht="15" hidden="false" customHeight="false" outlineLevel="0" collapsed="false">
      <c r="A81" s="1"/>
      <c r="B81" s="33"/>
      <c r="C81" s="33"/>
      <c r="D81" s="33"/>
      <c r="E81" s="33"/>
      <c r="F81" s="33"/>
      <c r="G81" s="125"/>
      <c r="H81" s="125"/>
      <c r="I81" s="33"/>
      <c r="J81" s="33"/>
      <c r="K81" s="33"/>
      <c r="L81" s="33"/>
      <c r="M81" s="1"/>
      <c r="N81" s="1"/>
      <c r="O81" s="1"/>
    </row>
    <row r="82" customFormat="false" ht="15" hidden="false" customHeight="false" outlineLevel="0" collapsed="false">
      <c r="A82" s="1"/>
      <c r="B82" s="1"/>
      <c r="C82" s="1"/>
      <c r="D82" s="1"/>
      <c r="E82" s="1"/>
      <c r="F82" s="1"/>
      <c r="G82" s="30"/>
      <c r="H82" s="30"/>
      <c r="I82" s="1"/>
      <c r="J82" s="1"/>
      <c r="K82" s="126" t="s">
        <v>403</v>
      </c>
      <c r="L82" s="126" t="s">
        <v>221</v>
      </c>
      <c r="M82" s="1"/>
      <c r="N82" s="1"/>
      <c r="O82" s="1"/>
    </row>
    <row r="83" customFormat="false" ht="15" hidden="false" customHeight="false" outlineLevel="0" collapsed="false">
      <c r="A83" s="1"/>
      <c r="B83" s="29" t="s">
        <v>404</v>
      </c>
      <c r="C83" s="33"/>
      <c r="D83" s="33"/>
      <c r="E83" s="33"/>
      <c r="F83" s="33"/>
      <c r="G83" s="125"/>
      <c r="H83" s="125"/>
      <c r="I83" s="33"/>
      <c r="J83" s="33"/>
      <c r="K83" s="7" t="n">
        <v>10</v>
      </c>
      <c r="L83" s="7" t="n">
        <v>10</v>
      </c>
      <c r="M83" s="1" t="n">
        <f aca="false">+K83*L83</f>
        <v>100</v>
      </c>
      <c r="N83" s="1"/>
      <c r="O83" s="1"/>
    </row>
    <row r="84" customFormat="false" ht="15" hidden="false" customHeight="false" outlineLevel="0" collapsed="false">
      <c r="A84" s="1"/>
      <c r="B84" s="29" t="s">
        <v>405</v>
      </c>
      <c r="C84" s="33"/>
      <c r="D84" s="33"/>
      <c r="E84" s="33"/>
      <c r="F84" s="33"/>
      <c r="G84" s="125"/>
      <c r="H84" s="125"/>
      <c r="I84" s="33"/>
      <c r="J84" s="33"/>
      <c r="K84" s="7" t="n">
        <v>1</v>
      </c>
      <c r="L84" s="7" t="n">
        <v>100</v>
      </c>
      <c r="M84" s="1" t="n">
        <f aca="false">+K84*L84</f>
        <v>100</v>
      </c>
      <c r="N84" s="1"/>
      <c r="O84" s="1"/>
    </row>
    <row r="85" customFormat="false" ht="15" hidden="false" customHeight="false" outlineLevel="0" collapsed="false">
      <c r="A85" s="1"/>
      <c r="B85" s="33" t="s">
        <v>406</v>
      </c>
      <c r="C85" s="33"/>
      <c r="D85" s="33"/>
      <c r="E85" s="33"/>
      <c r="F85" s="33"/>
      <c r="G85" s="125"/>
      <c r="H85" s="125"/>
      <c r="I85" s="33"/>
      <c r="J85" s="33"/>
      <c r="K85" s="7" t="n">
        <v>20</v>
      </c>
      <c r="L85" s="7" t="n">
        <v>5</v>
      </c>
      <c r="M85" s="1" t="n">
        <f aca="false">+K85*L85</f>
        <v>100</v>
      </c>
      <c r="N85" s="1"/>
      <c r="O85" s="1"/>
    </row>
    <row r="86" customFormat="false" ht="15" hidden="false" customHeight="false" outlineLevel="0" collapsed="false">
      <c r="A86" s="1"/>
      <c r="B86" s="33"/>
      <c r="C86" s="33"/>
      <c r="D86" s="33"/>
      <c r="E86" s="33" t="s">
        <v>407</v>
      </c>
      <c r="F86" s="33"/>
      <c r="G86" s="125"/>
      <c r="H86" s="125"/>
      <c r="I86" s="33"/>
      <c r="J86" s="33"/>
      <c r="K86" s="7" t="n">
        <v>5</v>
      </c>
      <c r="L86" s="7" t="n">
        <v>20</v>
      </c>
      <c r="M86" s="1" t="n">
        <f aca="false">+K86*L86</f>
        <v>100</v>
      </c>
      <c r="N86" s="1"/>
      <c r="O86" s="1"/>
    </row>
    <row r="87" customFormat="false" ht="15" hidden="false" customHeight="false" outlineLevel="0" collapsed="false">
      <c r="A87" s="1"/>
      <c r="B87" s="1"/>
      <c r="C87" s="1"/>
      <c r="D87" s="1"/>
      <c r="E87" s="1"/>
      <c r="F87" s="1"/>
      <c r="G87" s="30"/>
      <c r="H87" s="30"/>
      <c r="I87" s="1"/>
      <c r="J87" s="1"/>
      <c r="K87" s="7" t="n">
        <v>2</v>
      </c>
      <c r="L87" s="7" t="n">
        <v>50</v>
      </c>
      <c r="M87" s="1" t="n">
        <f aca="false">+K87*L87</f>
        <v>100</v>
      </c>
      <c r="N87" s="1"/>
      <c r="O87" s="1"/>
    </row>
    <row r="88" customFormat="false" ht="15" hidden="false" customHeight="false" outlineLevel="0" collapsed="false">
      <c r="A88" s="1"/>
      <c r="B88" s="1"/>
      <c r="C88" s="1"/>
      <c r="D88" s="1"/>
      <c r="E88" s="1"/>
      <c r="F88" s="1"/>
      <c r="G88" s="30"/>
      <c r="H88" s="30"/>
      <c r="I88" s="1"/>
      <c r="J88" s="1"/>
      <c r="K88" s="7" t="n">
        <v>50</v>
      </c>
      <c r="L88" s="7" t="n">
        <v>2</v>
      </c>
      <c r="M88" s="1" t="n">
        <f aca="false">+K88*L88</f>
        <v>100</v>
      </c>
      <c r="N88" s="1"/>
      <c r="O88" s="1"/>
    </row>
    <row r="89" customFormat="false" ht="15" hidden="false" customHeight="false" outlineLevel="0" collapsed="false">
      <c r="A89" s="1"/>
      <c r="B89" s="1"/>
      <c r="C89" s="1"/>
      <c r="D89" s="1"/>
      <c r="E89" s="1"/>
      <c r="F89" s="1"/>
      <c r="G89" s="30"/>
      <c r="H89" s="30"/>
      <c r="I89" s="1"/>
      <c r="J89" s="1"/>
      <c r="K89" s="33" t="s">
        <v>408</v>
      </c>
      <c r="L89" s="33"/>
      <c r="M89" s="1"/>
      <c r="N89" s="1"/>
      <c r="O89" s="1"/>
    </row>
    <row r="90" customFormat="false" ht="15" hidden="false" customHeight="false" outlineLevel="0" collapsed="false">
      <c r="A90" s="1"/>
      <c r="B90" s="1"/>
      <c r="C90" s="1"/>
      <c r="D90" s="1"/>
      <c r="E90" s="1"/>
      <c r="F90" s="1"/>
      <c r="G90" s="30"/>
      <c r="H90" s="30"/>
      <c r="I90" s="1"/>
      <c r="J90" s="1"/>
      <c r="K90" s="33" t="s">
        <v>409</v>
      </c>
      <c r="L90" s="33"/>
      <c r="M90" s="1"/>
      <c r="N90" s="1"/>
      <c r="O90" s="1"/>
    </row>
    <row r="91" customFormat="false" ht="15" hidden="false" customHeight="false" outlineLevel="0" collapsed="false">
      <c r="A91" s="1"/>
      <c r="B91" s="1"/>
      <c r="C91" s="1"/>
      <c r="D91" s="1"/>
      <c r="E91" s="1"/>
      <c r="F91" s="1"/>
      <c r="G91" s="30"/>
      <c r="H91" s="30"/>
      <c r="I91" s="1"/>
      <c r="J91" s="1"/>
      <c r="K91" s="1"/>
      <c r="L91" s="1"/>
      <c r="M91" s="1"/>
      <c r="N91" s="1"/>
      <c r="O91" s="1"/>
    </row>
    <row r="92" customFormat="false" ht="15" hidden="false" customHeight="false" outlineLevel="0" collapsed="false">
      <c r="A92" s="1"/>
      <c r="B92" s="29" t="s">
        <v>49</v>
      </c>
      <c r="C92" s="29"/>
      <c r="D92" s="29"/>
      <c r="E92" s="29"/>
      <c r="F92" s="1"/>
      <c r="G92" s="30"/>
      <c r="H92" s="30"/>
      <c r="I92" s="1"/>
      <c r="J92" s="1"/>
      <c r="K92" s="7"/>
      <c r="L92" s="7"/>
      <c r="M92" s="1"/>
      <c r="N92" s="1"/>
      <c r="O92" s="1"/>
    </row>
    <row r="93" customFormat="false" ht="15" hidden="false" customHeight="false" outlineLevel="0" collapsed="false">
      <c r="A93" s="1"/>
      <c r="B93" s="1" t="s">
        <v>410</v>
      </c>
      <c r="C93" s="1"/>
      <c r="D93" s="1"/>
      <c r="E93" s="1"/>
      <c r="F93" s="1"/>
      <c r="G93" s="30"/>
      <c r="H93" s="30"/>
      <c r="I93" s="1"/>
      <c r="J93" s="1"/>
      <c r="K93" s="7"/>
      <c r="L93" s="7"/>
      <c r="M93" s="1"/>
      <c r="N93" s="1"/>
      <c r="O93" s="1"/>
    </row>
    <row r="94" customFormat="false" ht="15" hidden="false" customHeight="false" outlineLevel="0" collapsed="false">
      <c r="A94" s="1"/>
      <c r="B94" s="1" t="s">
        <v>51</v>
      </c>
      <c r="C94" s="1"/>
      <c r="D94" s="1"/>
      <c r="E94" s="1"/>
      <c r="F94" s="1"/>
      <c r="G94" s="30"/>
      <c r="H94" s="30"/>
      <c r="I94" s="1"/>
      <c r="J94" s="1"/>
      <c r="K94" s="7"/>
      <c r="L94" s="7"/>
      <c r="M94" s="1"/>
      <c r="N94" s="1"/>
      <c r="O94" s="1"/>
    </row>
    <row r="95" customFormat="false" ht="15" hidden="false" customHeight="false" outlineLevel="0" collapsed="false">
      <c r="A95" s="1"/>
      <c r="B95" s="1" t="s">
        <v>52</v>
      </c>
      <c r="C95" s="1"/>
      <c r="D95" s="1"/>
      <c r="E95" s="1"/>
      <c r="F95" s="1" t="s">
        <v>53</v>
      </c>
      <c r="G95" s="30"/>
      <c r="H95" s="30" t="s">
        <v>54</v>
      </c>
      <c r="I95" s="1" t="s">
        <v>55</v>
      </c>
      <c r="J95" s="1" t="s">
        <v>56</v>
      </c>
      <c r="K95" s="7"/>
      <c r="L95" s="7"/>
      <c r="M95" s="1"/>
      <c r="N95" s="1"/>
      <c r="O95" s="1"/>
    </row>
    <row r="96" customFormat="false" ht="15" hidden="false" customHeight="false" outlineLevel="0" collapsed="false">
      <c r="A96" s="1"/>
      <c r="B96" s="1"/>
      <c r="C96" s="1"/>
      <c r="D96" s="1"/>
      <c r="E96" s="1"/>
      <c r="F96" s="1" t="s">
        <v>57</v>
      </c>
      <c r="G96" s="30"/>
      <c r="H96" s="30" t="s">
        <v>58</v>
      </c>
      <c r="I96" s="1" t="s">
        <v>59</v>
      </c>
      <c r="J96" s="1" t="s">
        <v>60</v>
      </c>
      <c r="K96" s="7"/>
      <c r="L96" s="7"/>
      <c r="M96" s="1"/>
      <c r="N96" s="1"/>
      <c r="O96" s="1"/>
    </row>
    <row r="97" customFormat="false" ht="15" hidden="false" customHeight="false" outlineLevel="0" collapsed="false">
      <c r="A97" s="1"/>
      <c r="B97" s="1"/>
      <c r="C97" s="1"/>
      <c r="D97" s="1"/>
      <c r="E97" s="1"/>
      <c r="F97" s="1"/>
      <c r="G97" s="30"/>
      <c r="H97" s="30"/>
      <c r="I97" s="1"/>
      <c r="J97" s="1"/>
      <c r="K97" s="7"/>
      <c r="L97" s="7"/>
      <c r="M97" s="1"/>
      <c r="N97" s="1"/>
      <c r="O97" s="1"/>
    </row>
    <row r="98" customFormat="false" ht="15" hidden="false" customHeight="false" outlineLevel="0" collapsed="false">
      <c r="A98" s="1"/>
      <c r="B98" s="1" t="s">
        <v>61</v>
      </c>
      <c r="C98" s="1"/>
      <c r="D98" s="1"/>
      <c r="E98" s="1"/>
      <c r="F98" s="1"/>
      <c r="G98" s="30"/>
      <c r="H98" s="30"/>
      <c r="I98" s="1"/>
      <c r="J98" s="1"/>
      <c r="K98" s="7"/>
      <c r="L98" s="7"/>
      <c r="M98" s="1"/>
      <c r="N98" s="1"/>
      <c r="O98" s="1"/>
    </row>
    <row r="99" customFormat="false" ht="15" hidden="false" customHeight="false" outlineLevel="0" collapsed="false">
      <c r="A99" s="1"/>
      <c r="B99" s="1" t="s">
        <v>411</v>
      </c>
      <c r="C99" s="1"/>
      <c r="D99" s="1"/>
      <c r="E99" s="1"/>
      <c r="F99" s="1"/>
      <c r="G99" s="30"/>
      <c r="H99" s="30"/>
      <c r="I99" s="1"/>
      <c r="J99" s="1"/>
      <c r="K99" s="7"/>
      <c r="L99" s="7"/>
      <c r="M99" s="1"/>
      <c r="N99" s="1"/>
      <c r="O99" s="1"/>
    </row>
    <row r="100" customFormat="false" ht="15" hidden="false" customHeight="false" outlineLevel="0" collapsed="false">
      <c r="A100" s="1"/>
      <c r="B100" s="33" t="s">
        <v>64</v>
      </c>
      <c r="C100" s="33"/>
      <c r="D100" s="1" t="s">
        <v>412</v>
      </c>
      <c r="E100" s="1"/>
      <c r="F100" s="1"/>
      <c r="G100" s="30"/>
      <c r="H100" s="30"/>
      <c r="K100" s="7"/>
      <c r="L100" s="7"/>
      <c r="M100" s="1"/>
      <c r="N100" s="1"/>
      <c r="O100" s="1"/>
    </row>
    <row r="101" customFormat="false" ht="15" hidden="false" customHeight="false" outlineLevel="0" collapsed="false">
      <c r="A101" s="1"/>
      <c r="B101" s="33" t="s">
        <v>66</v>
      </c>
      <c r="C101" s="33"/>
      <c r="D101" s="1" t="s">
        <v>413</v>
      </c>
      <c r="E101" s="1"/>
      <c r="F101" s="1"/>
      <c r="G101" s="30"/>
      <c r="H101" s="30"/>
      <c r="K101" s="7"/>
      <c r="L101" s="7"/>
      <c r="M101" s="1"/>
      <c r="N101" s="1"/>
      <c r="O101" s="1"/>
    </row>
    <row r="102" customFormat="false" ht="15" hidden="false" customHeight="false" outlineLevel="0" collapsed="false">
      <c r="A102" s="1"/>
      <c r="B102" s="1"/>
      <c r="C102" s="1"/>
      <c r="D102" s="1"/>
      <c r="E102" s="1"/>
      <c r="F102" s="1"/>
      <c r="G102" s="30"/>
      <c r="H102" s="30"/>
      <c r="I102" s="1"/>
      <c r="J102" s="1"/>
      <c r="K102" s="7"/>
      <c r="L102" s="7"/>
      <c r="M102" s="1"/>
      <c r="N102" s="1"/>
      <c r="O102" s="1"/>
    </row>
    <row r="103" customFormat="false" ht="15" hidden="false" customHeight="false" outlineLevel="0" collapsed="false">
      <c r="A103" s="1"/>
      <c r="B103" s="1" t="s">
        <v>68</v>
      </c>
      <c r="C103" s="1"/>
      <c r="D103" s="1"/>
      <c r="E103" s="1"/>
      <c r="F103" s="1"/>
      <c r="G103" s="30"/>
      <c r="H103" s="30"/>
      <c r="I103" s="1"/>
      <c r="J103" s="1"/>
      <c r="K103" s="7"/>
      <c r="L103" s="7"/>
      <c r="M103" s="1"/>
      <c r="N103" s="1"/>
      <c r="O103" s="1"/>
    </row>
    <row r="104" customFormat="false" ht="15" hidden="false" customHeight="false" outlineLevel="0" collapsed="false">
      <c r="A104" s="1"/>
      <c r="B104" s="1" t="s">
        <v>69</v>
      </c>
      <c r="C104" s="1"/>
      <c r="D104" s="1"/>
      <c r="E104" s="1"/>
      <c r="F104" s="1"/>
      <c r="G104" s="30"/>
      <c r="H104" s="30"/>
      <c r="I104" s="1"/>
      <c r="J104" s="1"/>
      <c r="K104" s="7"/>
      <c r="L104" s="7"/>
      <c r="M104" s="1"/>
      <c r="N104" s="1"/>
      <c r="O104" s="1"/>
    </row>
    <row r="105" customFormat="false" ht="15" hidden="false" customHeight="false" outlineLevel="0" collapsed="false">
      <c r="A105" s="1"/>
      <c r="B105" s="1" t="s">
        <v>70</v>
      </c>
      <c r="C105" s="1"/>
      <c r="D105" s="1"/>
      <c r="E105" s="1"/>
      <c r="F105" s="1"/>
      <c r="G105" s="30"/>
      <c r="H105" s="30"/>
      <c r="I105" s="1"/>
      <c r="J105" s="1"/>
      <c r="K105" s="7"/>
      <c r="L105" s="7"/>
      <c r="M105" s="1"/>
      <c r="N105" s="1"/>
      <c r="O105" s="1"/>
    </row>
    <row r="106" customFormat="false" ht="15" hidden="false" customHeight="false" outlineLevel="0" collapsed="false">
      <c r="A106" s="1"/>
      <c r="B106" s="1" t="s">
        <v>71</v>
      </c>
      <c r="C106" s="1"/>
      <c r="D106" s="1"/>
      <c r="E106" s="1"/>
      <c r="F106" s="1"/>
      <c r="G106" s="30"/>
      <c r="H106" s="30"/>
      <c r="I106" s="1"/>
      <c r="J106" s="1"/>
      <c r="K106" s="7"/>
      <c r="L106" s="7"/>
      <c r="M106" s="1"/>
      <c r="N106" s="1"/>
      <c r="O106" s="1"/>
    </row>
    <row r="107" customFormat="false" ht="15" hidden="false" customHeight="false" outlineLevel="0" collapsed="false">
      <c r="A107" s="1"/>
      <c r="B107" s="1" t="s">
        <v>72</v>
      </c>
      <c r="C107" s="1"/>
      <c r="D107" s="1"/>
      <c r="E107" s="1"/>
      <c r="F107" s="1"/>
      <c r="G107" s="30"/>
      <c r="H107" s="30"/>
      <c r="I107" s="1"/>
      <c r="J107" s="1"/>
      <c r="K107" s="7"/>
      <c r="L107" s="7"/>
      <c r="M107" s="1"/>
      <c r="N107" s="1"/>
      <c r="O107" s="1"/>
    </row>
    <row r="108" customFormat="false" ht="15" hidden="false" customHeight="false" outlineLevel="0" collapsed="false">
      <c r="A108" s="1"/>
      <c r="B108" s="1"/>
      <c r="C108" s="1"/>
      <c r="D108" s="1"/>
      <c r="E108" s="1"/>
      <c r="F108" s="1"/>
      <c r="G108" s="30"/>
      <c r="H108" s="30"/>
      <c r="I108" s="1"/>
      <c r="J108" s="1"/>
      <c r="K108" s="7"/>
      <c r="L108" s="7"/>
      <c r="M108" s="1"/>
      <c r="N108" s="1"/>
      <c r="O108" s="1"/>
    </row>
    <row r="109" customFormat="false" ht="15" hidden="false" customHeight="false" outlineLevel="0" collapsed="false">
      <c r="A109" s="1"/>
      <c r="B109" s="34"/>
      <c r="C109" s="34" t="s">
        <v>73</v>
      </c>
      <c r="D109" s="34" t="s">
        <v>14</v>
      </c>
      <c r="E109" s="34"/>
      <c r="F109" s="34"/>
      <c r="G109" s="35" t="s">
        <v>15</v>
      </c>
      <c r="H109" s="35" t="s">
        <v>16</v>
      </c>
      <c r="I109" s="1"/>
      <c r="J109" s="1"/>
      <c r="K109" s="7"/>
      <c r="L109" s="7"/>
      <c r="M109" s="1"/>
      <c r="N109" s="1"/>
      <c r="O109" s="1"/>
    </row>
    <row r="110" customFormat="false" ht="15" hidden="false" customHeight="false" outlineLevel="0" collapsed="false">
      <c r="A110" s="1"/>
      <c r="B110" s="1" t="s">
        <v>18</v>
      </c>
      <c r="C110" s="7" t="n">
        <v>129</v>
      </c>
      <c r="D110" s="36" t="s">
        <v>74</v>
      </c>
      <c r="E110" s="7"/>
      <c r="F110" s="7"/>
      <c r="G110" s="30" t="n">
        <v>35000</v>
      </c>
      <c r="H110" s="30"/>
      <c r="I110" s="1"/>
      <c r="J110" s="1"/>
      <c r="K110" s="7"/>
      <c r="L110" s="7"/>
      <c r="M110" s="1"/>
      <c r="N110" s="1"/>
      <c r="O110" s="1"/>
    </row>
    <row r="111" customFormat="false" ht="15" hidden="false" customHeight="false" outlineLevel="0" collapsed="false">
      <c r="A111" s="1"/>
      <c r="B111" s="1" t="s">
        <v>24</v>
      </c>
      <c r="C111" s="7" t="n">
        <v>113</v>
      </c>
      <c r="D111" s="38" t="s">
        <v>75</v>
      </c>
      <c r="E111" s="7"/>
      <c r="F111" s="7"/>
      <c r="G111" s="30"/>
      <c r="H111" s="30" t="n">
        <f aca="false">0.7*G110</f>
        <v>24500</v>
      </c>
      <c r="I111" s="1"/>
      <c r="J111" s="1"/>
      <c r="K111" s="7"/>
      <c r="L111" s="7"/>
      <c r="M111" s="1"/>
      <c r="N111" s="1"/>
      <c r="O111" s="1"/>
    </row>
    <row r="112" customFormat="false" ht="15" hidden="false" customHeight="false" outlineLevel="0" collapsed="false">
      <c r="A112" s="1"/>
      <c r="B112" s="1" t="s">
        <v>24</v>
      </c>
      <c r="C112" s="7" t="n">
        <v>120</v>
      </c>
      <c r="D112" s="1" t="s">
        <v>76</v>
      </c>
      <c r="E112" s="1"/>
      <c r="F112" s="1"/>
      <c r="G112" s="30"/>
      <c r="H112" s="30" t="n">
        <v>3500</v>
      </c>
      <c r="I112" s="1"/>
      <c r="J112" s="1"/>
      <c r="K112" s="7"/>
      <c r="L112" s="7"/>
      <c r="M112" s="1"/>
      <c r="N112" s="1"/>
      <c r="O112" s="1"/>
    </row>
    <row r="113" customFormat="false" ht="15" hidden="false" customHeight="false" outlineLevel="0" collapsed="false">
      <c r="A113" s="1"/>
      <c r="B113" s="1" t="s">
        <v>24</v>
      </c>
      <c r="C113" s="7" t="n">
        <v>526</v>
      </c>
      <c r="D113" s="1" t="s">
        <v>77</v>
      </c>
      <c r="E113" s="1"/>
      <c r="F113" s="1"/>
      <c r="G113" s="30"/>
      <c r="H113" s="30" t="n">
        <f aca="false">G110-H111-H112</f>
        <v>7000</v>
      </c>
      <c r="I113" s="1"/>
      <c r="J113" s="1"/>
      <c r="K113" s="7"/>
      <c r="L113" s="7"/>
      <c r="M113" s="1"/>
      <c r="N113" s="1"/>
      <c r="O113" s="1"/>
    </row>
    <row r="114" customFormat="false" ht="15" hidden="false" customHeight="false" outlineLevel="0" collapsed="false">
      <c r="A114" s="1"/>
      <c r="B114" s="1"/>
      <c r="C114" s="1"/>
      <c r="D114" s="1"/>
      <c r="E114" s="1"/>
      <c r="F114" s="1"/>
      <c r="G114" s="30"/>
      <c r="H114" s="30"/>
      <c r="I114" s="1"/>
      <c r="J114" s="1"/>
      <c r="K114" s="7"/>
      <c r="L114" s="7"/>
      <c r="M114" s="1"/>
      <c r="N114" s="1"/>
      <c r="O114" s="1"/>
    </row>
    <row r="115" customFormat="false" ht="15" hidden="false" customHeight="false" outlineLevel="0" collapsed="false">
      <c r="A115" s="1"/>
      <c r="B115" s="1" t="s">
        <v>84</v>
      </c>
      <c r="C115" s="1"/>
      <c r="D115" s="1"/>
      <c r="E115" s="1"/>
      <c r="F115" s="1"/>
      <c r="G115" s="30"/>
      <c r="H115" s="30"/>
      <c r="I115" s="1"/>
      <c r="J115" s="1"/>
      <c r="K115" s="7"/>
      <c r="L115" s="7"/>
      <c r="M115" s="1"/>
      <c r="N115" s="1"/>
      <c r="O115" s="1"/>
    </row>
    <row r="116" customFormat="false" ht="15" hidden="false" customHeight="false" outlineLevel="0" collapsed="false">
      <c r="A116" s="1"/>
      <c r="B116" s="1"/>
      <c r="C116" s="1"/>
      <c r="D116" s="1"/>
      <c r="E116" s="1"/>
      <c r="F116" s="1"/>
      <c r="G116" s="30"/>
      <c r="H116" s="30"/>
      <c r="I116" s="1"/>
      <c r="J116" s="1"/>
      <c r="K116" s="7"/>
      <c r="L116" s="7"/>
      <c r="M116" s="1"/>
      <c r="N116" s="1"/>
      <c r="O116" s="1"/>
    </row>
    <row r="117" customFormat="false" ht="15" hidden="false" customHeight="false" outlineLevel="0" collapsed="false">
      <c r="A117" s="1"/>
      <c r="B117" s="1"/>
      <c r="C117" s="1"/>
      <c r="D117" s="1"/>
      <c r="E117" s="1"/>
      <c r="F117" s="1"/>
      <c r="G117" s="30"/>
      <c r="H117" s="30"/>
      <c r="I117" s="1"/>
      <c r="J117" s="1"/>
      <c r="K117" s="7"/>
      <c r="L117" s="7"/>
      <c r="M117" s="1"/>
      <c r="N117" s="1"/>
      <c r="O117" s="1"/>
    </row>
    <row r="118" customFormat="false" ht="15" hidden="false" customHeight="false" outlineLevel="0" collapsed="false">
      <c r="A118" s="1"/>
      <c r="B118" s="1"/>
      <c r="C118" s="1"/>
      <c r="D118" s="1"/>
      <c r="E118" s="1"/>
      <c r="F118" s="1"/>
      <c r="G118" s="30"/>
      <c r="H118" s="30"/>
      <c r="I118" s="1"/>
      <c r="J118" s="1"/>
      <c r="K118" s="7"/>
      <c r="L118" s="7"/>
      <c r="M118" s="1"/>
      <c r="N118" s="1"/>
      <c r="O118" s="1"/>
    </row>
    <row r="119" customFormat="false" ht="15" hidden="false" customHeight="false" outlineLevel="0" collapsed="false">
      <c r="A119" s="1"/>
      <c r="B119" s="1"/>
      <c r="C119" s="1"/>
      <c r="D119" s="1"/>
      <c r="E119" s="1"/>
      <c r="F119" s="1"/>
      <c r="G119" s="30"/>
      <c r="H119" s="30"/>
      <c r="I119" s="1"/>
      <c r="J119" s="1"/>
      <c r="K119" s="7"/>
      <c r="L119" s="7"/>
      <c r="M119" s="1"/>
      <c r="N119" s="1"/>
      <c r="O119" s="1"/>
    </row>
    <row r="120" customFormat="false" ht="15" hidden="false" customHeight="false" outlineLevel="0" collapsed="false">
      <c r="A120" s="1"/>
      <c r="B120" s="1"/>
      <c r="C120" s="1"/>
      <c r="D120" s="1"/>
      <c r="E120" s="1"/>
      <c r="F120" s="1"/>
      <c r="G120" s="1"/>
      <c r="H120" s="1"/>
      <c r="I120" s="1"/>
      <c r="J120" s="1"/>
      <c r="K120" s="7"/>
      <c r="L120" s="7"/>
      <c r="M120" s="7"/>
      <c r="N120" s="7"/>
      <c r="O120" s="1"/>
    </row>
    <row r="121" customFormat="false" ht="15" hidden="false" customHeight="false" outlineLevel="0" collapsed="false">
      <c r="A121" s="1"/>
      <c r="B121" s="1"/>
      <c r="C121" s="1"/>
      <c r="D121" s="1"/>
      <c r="E121" s="1"/>
      <c r="F121" s="1"/>
      <c r="G121" s="1"/>
      <c r="H121" s="1"/>
      <c r="I121" s="1"/>
      <c r="J121" s="1"/>
      <c r="K121" s="7"/>
      <c r="L121" s="7"/>
      <c r="M121" s="7"/>
      <c r="N121" s="7"/>
      <c r="O121" s="1"/>
    </row>
    <row r="122" customFormat="false" ht="15" hidden="false" customHeight="false" outlineLevel="0" collapsed="false">
      <c r="A122" s="1"/>
      <c r="B122" s="33" t="s">
        <v>88</v>
      </c>
      <c r="C122" s="33"/>
      <c r="D122" s="33"/>
      <c r="E122" s="33"/>
      <c r="F122" s="1"/>
      <c r="G122" s="1"/>
      <c r="H122" s="1"/>
      <c r="I122" s="1"/>
      <c r="J122" s="1"/>
      <c r="K122" s="7"/>
      <c r="L122" s="7"/>
      <c r="M122" s="7"/>
      <c r="N122" s="7"/>
      <c r="O122" s="1"/>
    </row>
    <row r="123" customFormat="false" ht="15" hidden="false" customHeight="false" outlineLevel="0" collapsed="false">
      <c r="A123" s="1"/>
      <c r="B123" s="1"/>
      <c r="C123" s="33" t="s">
        <v>89</v>
      </c>
      <c r="D123" s="0" t="s">
        <v>414</v>
      </c>
      <c r="E123" s="1"/>
      <c r="F123" s="1"/>
      <c r="G123" s="1"/>
      <c r="H123" s="1"/>
      <c r="I123" s="1"/>
      <c r="J123" s="33" t="s">
        <v>415</v>
      </c>
      <c r="K123" s="33"/>
      <c r="L123" s="1"/>
      <c r="M123" s="1"/>
      <c r="N123" s="1"/>
      <c r="O123" s="1"/>
    </row>
    <row r="124" customFormat="false" ht="15" hidden="false" customHeight="false" outlineLevel="0" collapsed="false">
      <c r="A124" s="1"/>
      <c r="B124" s="1"/>
      <c r="C124" s="1"/>
      <c r="D124" s="1" t="s">
        <v>416</v>
      </c>
      <c r="E124" s="1"/>
      <c r="F124" s="1"/>
      <c r="G124" s="1"/>
      <c r="H124" s="1"/>
      <c r="I124" s="1"/>
      <c r="J124" s="33" t="s">
        <v>417</v>
      </c>
      <c r="K124" s="33"/>
      <c r="L124" s="1"/>
      <c r="M124" s="1"/>
      <c r="N124" s="1"/>
      <c r="O124" s="1"/>
    </row>
    <row r="125" customFormat="false" ht="15" hidden="false" customHeight="false" outlineLevel="0" collapsed="false">
      <c r="A125" s="1"/>
      <c r="B125" s="1"/>
      <c r="C125" s="1"/>
      <c r="D125" s="1" t="s">
        <v>418</v>
      </c>
      <c r="E125" s="1"/>
      <c r="F125" s="1"/>
      <c r="G125" s="1"/>
      <c r="H125" s="1"/>
      <c r="I125" s="1"/>
      <c r="J125" s="33" t="s">
        <v>419</v>
      </c>
      <c r="K125" s="33"/>
      <c r="L125" s="1"/>
      <c r="M125" s="1"/>
      <c r="N125" s="1"/>
      <c r="O125" s="1"/>
    </row>
    <row r="126" customFormat="false" ht="15" hidden="false" customHeight="false" outlineLevel="0" collapsed="false">
      <c r="A126" s="1"/>
      <c r="B126" s="1"/>
      <c r="C126" s="1"/>
      <c r="D126" s="1"/>
      <c r="E126" s="1"/>
      <c r="F126" s="1"/>
      <c r="G126" s="1"/>
      <c r="H126" s="1"/>
      <c r="I126" s="1"/>
      <c r="J126" s="33" t="s">
        <v>420</v>
      </c>
      <c r="K126" s="33"/>
      <c r="L126" s="1"/>
      <c r="M126" s="1"/>
      <c r="N126" s="1"/>
      <c r="O126" s="1"/>
    </row>
    <row r="127" customFormat="false" ht="15" hidden="false" customHeight="false" outlineLevel="0" collapsed="false">
      <c r="A127" s="1"/>
      <c r="B127" s="1"/>
      <c r="C127" s="1"/>
      <c r="D127" s="1"/>
      <c r="E127" s="1"/>
      <c r="F127" s="1"/>
      <c r="G127" s="1"/>
      <c r="H127" s="1"/>
      <c r="I127" s="1"/>
      <c r="J127" s="33" t="s">
        <v>421</v>
      </c>
      <c r="K127" s="33"/>
      <c r="L127" s="1"/>
      <c r="M127" s="1"/>
      <c r="N127" s="1"/>
      <c r="O127" s="1"/>
    </row>
    <row r="128" customFormat="false" ht="15" hidden="false" customHeight="false" outlineLevel="0" collapsed="false">
      <c r="A128" s="1"/>
      <c r="B128" s="1"/>
      <c r="C128" s="1"/>
      <c r="D128" s="1"/>
      <c r="E128" s="1"/>
      <c r="F128" s="1"/>
      <c r="G128" s="1"/>
      <c r="H128" s="1"/>
      <c r="I128" s="1"/>
      <c r="J128" s="33" t="s">
        <v>106</v>
      </c>
      <c r="K128" s="33"/>
      <c r="L128" s="1"/>
      <c r="M128" s="1"/>
      <c r="N128" s="1"/>
      <c r="O128" s="1"/>
    </row>
    <row r="129" customFormat="false" ht="15" hidden="false" customHeight="false" outlineLevel="0" collapsed="false">
      <c r="A129" s="1"/>
      <c r="B129" s="1" t="s">
        <v>113</v>
      </c>
      <c r="C129" s="1"/>
      <c r="D129" s="1"/>
      <c r="E129" s="1"/>
      <c r="F129" s="1"/>
      <c r="G129" s="1"/>
      <c r="H129" s="1"/>
      <c r="I129" s="1"/>
      <c r="J129" s="1"/>
      <c r="K129" s="1"/>
      <c r="L129" s="1"/>
      <c r="M129" s="1"/>
      <c r="N129" s="1"/>
      <c r="O129" s="1"/>
    </row>
    <row r="130" customFormat="false" ht="15" hidden="false" customHeight="false" outlineLevel="0" collapsed="false">
      <c r="A130" s="1"/>
      <c r="B130" s="1"/>
      <c r="C130" s="1"/>
      <c r="D130" s="1"/>
      <c r="E130" s="1"/>
      <c r="F130" s="1"/>
      <c r="G130" s="1"/>
      <c r="H130" s="1"/>
      <c r="I130" s="1"/>
      <c r="J130" s="1"/>
      <c r="K130" s="1"/>
      <c r="L130" s="1"/>
      <c r="M130" s="1"/>
      <c r="N130" s="1"/>
      <c r="O130" s="1"/>
    </row>
    <row r="131" customFormat="false" ht="15" hidden="false" customHeight="false" outlineLevel="0" collapsed="false">
      <c r="A131" s="1"/>
      <c r="B131" s="1"/>
      <c r="C131" s="1"/>
      <c r="D131" s="1"/>
      <c r="E131" s="39" t="s">
        <v>114</v>
      </c>
      <c r="F131" s="39" t="s">
        <v>115</v>
      </c>
      <c r="G131" s="1"/>
      <c r="H131" s="1" t="s">
        <v>116</v>
      </c>
      <c r="I131" s="1"/>
      <c r="J131" s="1"/>
      <c r="K131" s="1"/>
      <c r="L131" s="1"/>
      <c r="M131" s="1"/>
      <c r="N131" s="1"/>
      <c r="O131" s="1"/>
    </row>
    <row r="132" customFormat="false" ht="15" hidden="false" customHeight="false" outlineLevel="0" collapsed="false">
      <c r="A132" s="1"/>
      <c r="B132" s="1"/>
      <c r="C132" s="1" t="s">
        <v>117</v>
      </c>
      <c r="D132" s="1"/>
      <c r="E132" s="1" t="n">
        <v>150</v>
      </c>
      <c r="F132" s="1"/>
      <c r="G132" s="1"/>
      <c r="H132" s="1" t="s">
        <v>118</v>
      </c>
      <c r="I132" s="1"/>
      <c r="J132" s="1"/>
      <c r="K132" s="1"/>
      <c r="L132" s="1"/>
      <c r="M132" s="1"/>
      <c r="N132" s="1"/>
      <c r="O132" s="1"/>
    </row>
    <row r="133" customFormat="false" ht="15" hidden="false" customHeight="false" outlineLevel="0" collapsed="false">
      <c r="A133" s="1"/>
      <c r="B133" s="1"/>
      <c r="C133" s="1" t="s">
        <v>96</v>
      </c>
      <c r="D133" s="1"/>
      <c r="E133" s="1" t="n">
        <v>10</v>
      </c>
      <c r="F133" s="1"/>
      <c r="G133" s="1"/>
      <c r="H133" s="1" t="s">
        <v>119</v>
      </c>
      <c r="I133" s="1"/>
      <c r="J133" s="1"/>
      <c r="K133" s="1"/>
      <c r="L133" s="1"/>
      <c r="M133" s="1"/>
      <c r="N133" s="1"/>
      <c r="O133" s="1"/>
    </row>
    <row r="134" customFormat="false" ht="15" hidden="false" customHeight="false" outlineLevel="0" collapsed="false">
      <c r="A134" s="1"/>
      <c r="B134" s="1"/>
      <c r="C134" s="1" t="s">
        <v>120</v>
      </c>
      <c r="D134" s="1"/>
      <c r="E134" s="1" t="n">
        <v>35</v>
      </c>
      <c r="F134" s="1"/>
      <c r="G134" s="1"/>
      <c r="H134" s="1" t="s">
        <v>121</v>
      </c>
      <c r="I134" s="1"/>
      <c r="J134" s="1"/>
      <c r="K134" s="1"/>
      <c r="L134" s="1"/>
      <c r="M134" s="1"/>
      <c r="N134" s="1"/>
      <c r="O134" s="1"/>
    </row>
    <row r="135" customFormat="false" ht="15" hidden="false" customHeight="false" outlineLevel="0" collapsed="false">
      <c r="A135" s="1"/>
      <c r="B135" s="1"/>
      <c r="C135" s="1" t="s">
        <v>122</v>
      </c>
      <c r="D135" s="1"/>
      <c r="E135" s="1" t="n">
        <v>60</v>
      </c>
      <c r="F135" s="1"/>
      <c r="G135" s="1"/>
      <c r="H135" s="1" t="s">
        <v>123</v>
      </c>
      <c r="I135" s="1" t="s">
        <v>124</v>
      </c>
      <c r="J135" s="1"/>
      <c r="K135" s="1"/>
      <c r="L135" s="1"/>
      <c r="M135" s="1"/>
      <c r="N135" s="1"/>
      <c r="O135" s="1"/>
    </row>
    <row r="136" customFormat="false" ht="16" hidden="false" customHeight="false" outlineLevel="0" collapsed="false">
      <c r="A136" s="1"/>
      <c r="B136" s="1"/>
      <c r="C136" s="1"/>
      <c r="D136" s="10" t="s">
        <v>29</v>
      </c>
      <c r="E136" s="10" t="n">
        <f aca="false">+SUM(E132:E135)</f>
        <v>255</v>
      </c>
      <c r="F136" s="10"/>
      <c r="G136" s="1"/>
      <c r="H136" s="1"/>
      <c r="I136" s="1" t="s">
        <v>125</v>
      </c>
      <c r="J136" s="1"/>
      <c r="K136" s="1"/>
      <c r="L136" s="1"/>
      <c r="M136" s="1"/>
      <c r="N136" s="1"/>
      <c r="O136" s="1"/>
    </row>
    <row r="137" customFormat="false" ht="16" hidden="false" customHeight="false" outlineLevel="0" collapsed="false">
      <c r="A137" s="1"/>
      <c r="B137" s="1"/>
      <c r="C137" s="1"/>
      <c r="D137" s="1"/>
      <c r="E137" s="1"/>
      <c r="F137" s="1"/>
      <c r="G137" s="1"/>
      <c r="H137" s="1"/>
      <c r="I137" s="1" t="s">
        <v>126</v>
      </c>
      <c r="J137" s="1"/>
      <c r="K137" s="1"/>
      <c r="L137" s="1"/>
      <c r="M137" s="1"/>
      <c r="N137" s="1"/>
      <c r="O137" s="1"/>
    </row>
    <row r="138" customFormat="false" ht="15" hidden="false" customHeight="false" outlineLevel="0" collapsed="false">
      <c r="A138" s="1"/>
      <c r="B138" s="1"/>
      <c r="C138" s="1"/>
      <c r="D138" s="1"/>
      <c r="E138" s="1"/>
      <c r="F138" s="1"/>
      <c r="G138" s="1"/>
      <c r="H138" s="1"/>
      <c r="I138" s="1"/>
      <c r="J138" s="1"/>
      <c r="K138" s="1"/>
      <c r="L138" s="1"/>
      <c r="M138" s="1"/>
      <c r="N138" s="1"/>
      <c r="O138" s="1"/>
    </row>
    <row r="139" customFormat="false" ht="15" hidden="false" customHeight="false" outlineLevel="0" collapsed="false">
      <c r="A139" s="1"/>
      <c r="B139" s="1"/>
      <c r="C139" s="1"/>
      <c r="D139" s="1"/>
      <c r="E139" s="1"/>
      <c r="F139" s="1"/>
      <c r="G139" s="1"/>
      <c r="H139" s="1"/>
      <c r="I139" s="1"/>
      <c r="J139" s="1"/>
      <c r="K139" s="1"/>
      <c r="L139" s="1"/>
      <c r="M139" s="1"/>
      <c r="N139" s="1"/>
      <c r="O139" s="1"/>
    </row>
    <row r="140" customFormat="false" ht="15" hidden="false" customHeight="false" outlineLevel="0" collapsed="false">
      <c r="A140" s="1"/>
      <c r="B140" s="1"/>
      <c r="C140" s="1"/>
      <c r="D140" s="1"/>
      <c r="E140" s="1"/>
      <c r="F140" s="1"/>
      <c r="G140" s="1"/>
      <c r="H140" s="1"/>
      <c r="I140" s="1"/>
      <c r="J140" s="1"/>
      <c r="K140" s="1"/>
      <c r="L140" s="1"/>
      <c r="M140" s="1"/>
      <c r="N140" s="1"/>
      <c r="O140" s="1"/>
    </row>
    <row r="141" customFormat="false" ht="15" hidden="false" customHeight="false" outlineLevel="0" collapsed="false">
      <c r="A141" s="1"/>
      <c r="B141" s="1"/>
      <c r="C141" s="1"/>
      <c r="D141" s="1"/>
      <c r="E141" s="1"/>
      <c r="F141" s="1"/>
      <c r="G141" s="1"/>
      <c r="H141" s="1"/>
      <c r="I141" s="1"/>
      <c r="J141" s="1"/>
      <c r="K141" s="1"/>
      <c r="L141" s="1"/>
      <c r="M141" s="1"/>
      <c r="N141" s="1"/>
      <c r="O141" s="1"/>
    </row>
    <row r="142" customFormat="false" ht="15" hidden="false" customHeight="false" outlineLevel="0" collapsed="false">
      <c r="A142" s="1"/>
      <c r="B142" s="1"/>
      <c r="C142" s="1"/>
      <c r="D142" s="1"/>
      <c r="E142" s="1"/>
      <c r="F142" s="1"/>
      <c r="G142" s="1"/>
      <c r="H142" s="1"/>
      <c r="I142" s="1"/>
      <c r="J142" s="1"/>
      <c r="K142" s="1"/>
      <c r="L142" s="1"/>
      <c r="M142" s="1"/>
      <c r="N142" s="1"/>
      <c r="O142" s="1"/>
    </row>
    <row r="143" customFormat="false" ht="15" hidden="false" customHeight="false" outlineLevel="0" collapsed="false">
      <c r="A143" s="1"/>
      <c r="B143" s="1" t="s">
        <v>131</v>
      </c>
      <c r="C143" s="1"/>
      <c r="D143" s="1"/>
      <c r="E143" s="1"/>
      <c r="F143" s="1"/>
      <c r="G143" s="1"/>
      <c r="H143" s="1"/>
      <c r="I143" s="1"/>
      <c r="J143" s="1"/>
      <c r="K143" s="1"/>
      <c r="L143" s="1"/>
      <c r="M143" s="1"/>
      <c r="N143" s="1"/>
      <c r="O143" s="1"/>
    </row>
    <row r="144" customFormat="false" ht="15" hidden="false" customHeight="false" outlineLevel="0" collapsed="false">
      <c r="A144" s="1"/>
      <c r="B144" s="1"/>
      <c r="C144" s="1"/>
      <c r="D144" s="1"/>
      <c r="E144" s="1"/>
      <c r="F144" s="1"/>
      <c r="G144" s="1"/>
      <c r="H144" s="1"/>
      <c r="I144" s="1"/>
      <c r="J144" s="1"/>
      <c r="K144" s="1"/>
      <c r="L144" s="1"/>
      <c r="M144" s="1"/>
      <c r="N144" s="1"/>
      <c r="O144" s="1"/>
    </row>
    <row r="145" customFormat="false" ht="15" hidden="false" customHeight="false" outlineLevel="0" collapsed="false">
      <c r="A145" s="1"/>
      <c r="B145" s="1"/>
      <c r="C145" s="1"/>
      <c r="D145" s="1"/>
      <c r="E145" s="39" t="s">
        <v>114</v>
      </c>
      <c r="F145" s="39" t="s">
        <v>115</v>
      </c>
      <c r="G145" s="1"/>
      <c r="H145" s="1" t="s">
        <v>116</v>
      </c>
      <c r="I145" s="1"/>
      <c r="J145" s="1"/>
      <c r="K145" s="1"/>
      <c r="L145" s="1"/>
      <c r="M145" s="1"/>
      <c r="N145" s="1"/>
      <c r="O145" s="1"/>
    </row>
    <row r="146" customFormat="false" ht="15" hidden="false" customHeight="false" outlineLevel="0" collapsed="false">
      <c r="A146" s="1"/>
      <c r="B146" s="1"/>
      <c r="C146" s="1" t="s">
        <v>117</v>
      </c>
      <c r="D146" s="1"/>
      <c r="E146" s="1" t="n">
        <v>150</v>
      </c>
      <c r="F146" s="1"/>
      <c r="G146" s="1"/>
      <c r="H146" s="1" t="s">
        <v>118</v>
      </c>
      <c r="I146" s="1"/>
      <c r="J146" s="1"/>
      <c r="K146" s="1"/>
      <c r="L146" s="1"/>
      <c r="M146" s="1"/>
      <c r="N146" s="1"/>
      <c r="O146" s="1"/>
    </row>
    <row r="147" customFormat="false" ht="15" hidden="false" customHeight="false" outlineLevel="0" collapsed="false">
      <c r="A147" s="1"/>
      <c r="B147" s="1"/>
      <c r="C147" s="1" t="s">
        <v>96</v>
      </c>
      <c r="D147" s="1"/>
      <c r="E147" s="1" t="n">
        <v>25</v>
      </c>
      <c r="F147" s="1"/>
      <c r="G147" s="1"/>
      <c r="H147" s="1" t="s">
        <v>132</v>
      </c>
      <c r="I147" s="1"/>
      <c r="J147" s="1"/>
      <c r="K147" s="1"/>
      <c r="L147" s="1"/>
      <c r="M147" s="1"/>
      <c r="N147" s="1"/>
      <c r="O147" s="1"/>
    </row>
    <row r="148" customFormat="false" ht="15" hidden="false" customHeight="false" outlineLevel="0" collapsed="false">
      <c r="A148" s="1"/>
      <c r="B148" s="1"/>
      <c r="C148" s="1" t="s">
        <v>120</v>
      </c>
      <c r="D148" s="1"/>
      <c r="E148" s="1" t="n">
        <v>35</v>
      </c>
      <c r="F148" s="1"/>
      <c r="G148" s="1"/>
      <c r="H148" s="1" t="s">
        <v>121</v>
      </c>
      <c r="I148" s="1"/>
      <c r="J148" s="1"/>
      <c r="K148" s="1"/>
      <c r="L148" s="1"/>
      <c r="M148" s="1"/>
      <c r="N148" s="1"/>
      <c r="O148" s="1"/>
    </row>
    <row r="149" customFormat="false" ht="15" hidden="false" customHeight="false" outlineLevel="0" collapsed="false">
      <c r="A149" s="1"/>
      <c r="B149" s="1"/>
      <c r="C149" s="1" t="s">
        <v>133</v>
      </c>
      <c r="D149" s="1"/>
      <c r="E149" s="43" t="n">
        <v>-35</v>
      </c>
      <c r="F149" s="1"/>
      <c r="G149" s="1"/>
      <c r="H149" s="1" t="s">
        <v>123</v>
      </c>
      <c r="I149" s="1" t="s">
        <v>124</v>
      </c>
      <c r="J149" s="1"/>
      <c r="K149" s="1"/>
      <c r="L149" s="1"/>
      <c r="M149" s="1"/>
      <c r="N149" s="1"/>
      <c r="O149" s="1"/>
    </row>
    <row r="150" customFormat="false" ht="15" hidden="false" customHeight="false" outlineLevel="0" collapsed="false">
      <c r="A150" s="1"/>
      <c r="B150" s="1"/>
      <c r="C150" s="1" t="s">
        <v>122</v>
      </c>
      <c r="D150" s="1"/>
      <c r="E150" s="1" t="n">
        <v>95</v>
      </c>
      <c r="F150" s="1"/>
      <c r="G150" s="1"/>
      <c r="H150" s="1"/>
      <c r="I150" s="1" t="s">
        <v>125</v>
      </c>
      <c r="J150" s="1"/>
      <c r="K150" s="1"/>
      <c r="L150" s="1"/>
      <c r="M150" s="1"/>
      <c r="N150" s="1"/>
      <c r="O150" s="1"/>
    </row>
    <row r="151" customFormat="false" ht="16" hidden="false" customHeight="false" outlineLevel="0" collapsed="false">
      <c r="A151" s="1"/>
      <c r="B151" s="1"/>
      <c r="C151" s="1"/>
      <c r="D151" s="10" t="s">
        <v>29</v>
      </c>
      <c r="E151" s="10" t="n">
        <f aca="false">+SUM(E146:E150)</f>
        <v>270</v>
      </c>
      <c r="F151" s="10"/>
      <c r="G151" s="1"/>
      <c r="H151" s="1"/>
      <c r="I151" s="1" t="s">
        <v>126</v>
      </c>
      <c r="J151" s="1"/>
      <c r="K151" s="1"/>
      <c r="L151" s="1"/>
      <c r="M151" s="1"/>
      <c r="N151" s="1"/>
      <c r="O151" s="1"/>
    </row>
    <row r="152" customFormat="false" ht="16" hidden="false" customHeight="false" outlineLevel="0" collapsed="false">
      <c r="A152" s="1"/>
      <c r="B152" s="1"/>
      <c r="C152" s="1"/>
      <c r="D152" s="1"/>
      <c r="E152" s="1"/>
      <c r="F152" s="1"/>
      <c r="G152" s="1"/>
      <c r="H152" s="1"/>
      <c r="I152" s="1"/>
      <c r="J152" s="1"/>
      <c r="K152" s="1"/>
      <c r="L152" s="1"/>
      <c r="M152" s="1"/>
      <c r="N152" s="1"/>
      <c r="O152" s="1"/>
    </row>
    <row r="153" customFormat="false" ht="15" hidden="false" customHeight="false" outlineLevel="0" collapsed="false">
      <c r="A153" s="1"/>
      <c r="B153" s="1"/>
      <c r="C153" s="1"/>
      <c r="D153" s="1"/>
      <c r="E153" s="1"/>
      <c r="F153" s="1"/>
      <c r="G153" s="1"/>
      <c r="H153" s="1"/>
      <c r="I153" s="1"/>
      <c r="J153" s="1"/>
      <c r="K153" s="1"/>
      <c r="L153" s="1"/>
      <c r="M153" s="1"/>
      <c r="N153" s="1"/>
      <c r="O153" s="1"/>
    </row>
    <row r="154" customFormat="false" ht="15" hidden="false" customHeight="false" outlineLevel="0" collapsed="false">
      <c r="A154" s="1"/>
      <c r="B154" s="1"/>
      <c r="C154" s="1"/>
      <c r="D154" s="1"/>
      <c r="E154" s="1"/>
      <c r="F154" s="1"/>
      <c r="G154" s="1"/>
      <c r="H154" s="1"/>
      <c r="I154" s="1"/>
      <c r="J154" s="1"/>
      <c r="K154" s="1"/>
      <c r="L154" s="1"/>
      <c r="M154" s="1"/>
      <c r="N154" s="1"/>
      <c r="O154" s="1"/>
    </row>
    <row r="155" customFormat="false" ht="15" hidden="false" customHeight="false" outlineLevel="0" collapsed="false">
      <c r="A155" s="1"/>
      <c r="B155" s="1"/>
      <c r="C155" s="1"/>
      <c r="D155" s="1"/>
      <c r="E155" s="1"/>
      <c r="F155" s="1"/>
      <c r="G155" s="1"/>
      <c r="H155" s="1"/>
      <c r="I155" s="1"/>
      <c r="J155" s="1"/>
      <c r="K155" s="1"/>
      <c r="L155" s="1"/>
      <c r="M155" s="1"/>
      <c r="N155" s="1"/>
      <c r="O155" s="1"/>
    </row>
    <row r="156" customFormat="false" ht="15" hidden="false" customHeight="false" outlineLevel="0" collapsed="false">
      <c r="A156" s="1"/>
      <c r="B156" s="1"/>
      <c r="C156" s="1"/>
      <c r="D156" s="1"/>
      <c r="E156" s="1"/>
      <c r="F156" s="1"/>
      <c r="G156" s="1"/>
      <c r="H156" s="1"/>
      <c r="I156" s="1"/>
      <c r="J156" s="1"/>
      <c r="K156" s="1"/>
      <c r="L156" s="1"/>
      <c r="M156" s="1"/>
      <c r="N156" s="1"/>
      <c r="O156" s="1"/>
    </row>
    <row r="157" customFormat="false" ht="15" hidden="false" customHeight="false" outlineLevel="0" collapsed="false">
      <c r="A157" s="1"/>
      <c r="B157" s="1"/>
      <c r="C157" s="1"/>
      <c r="D157" s="1"/>
      <c r="E157" s="1"/>
      <c r="F157" s="1"/>
      <c r="G157" s="1"/>
      <c r="H157" s="1"/>
      <c r="I157" s="1"/>
      <c r="J157" s="1"/>
      <c r="K157" s="1"/>
      <c r="L157" s="1"/>
      <c r="M157" s="1"/>
      <c r="N157" s="1"/>
      <c r="O157" s="1"/>
    </row>
    <row r="158" customFormat="false" ht="15" hidden="false" customHeight="false" outlineLevel="0" collapsed="false">
      <c r="A158" s="1"/>
      <c r="B158" s="1"/>
      <c r="C158" s="1"/>
      <c r="D158" s="1"/>
      <c r="E158" s="1"/>
      <c r="F158" s="1"/>
      <c r="G158" s="1"/>
      <c r="H158" s="1"/>
      <c r="I158" s="1"/>
      <c r="J158" s="1"/>
      <c r="K158" s="1"/>
      <c r="L158" s="1"/>
      <c r="M158" s="1"/>
      <c r="N158" s="1"/>
      <c r="O158" s="1"/>
    </row>
    <row r="159" customFormat="false" ht="15" hidden="false" customHeight="false" outlineLevel="0" collapsed="false">
      <c r="A159" s="1"/>
      <c r="B159" s="1"/>
      <c r="C159" s="1"/>
      <c r="D159" s="1"/>
      <c r="E159" s="1"/>
      <c r="F159" s="1"/>
      <c r="G159" s="1"/>
      <c r="H159" s="1"/>
      <c r="I159" s="1"/>
      <c r="J159" s="1"/>
      <c r="K159" s="1"/>
      <c r="L159" s="1"/>
      <c r="M159" s="1"/>
      <c r="N159" s="1"/>
      <c r="O159" s="1"/>
    </row>
    <row r="160" customFormat="false" ht="15" hidden="false" customHeight="false" outlineLevel="0" collapsed="false">
      <c r="A160" s="1"/>
      <c r="B160" s="1" t="s">
        <v>131</v>
      </c>
      <c r="C160" s="1"/>
      <c r="D160" s="1"/>
      <c r="E160" s="1"/>
      <c r="F160" s="1"/>
      <c r="G160" s="1"/>
      <c r="H160" s="1"/>
      <c r="I160" s="1"/>
      <c r="J160" s="1"/>
      <c r="K160" s="1"/>
      <c r="L160" s="1"/>
      <c r="M160" s="1"/>
      <c r="N160" s="1"/>
      <c r="O160" s="1"/>
    </row>
    <row r="161" customFormat="false" ht="15" hidden="false" customHeight="false" outlineLevel="0" collapsed="false">
      <c r="A161" s="1"/>
      <c r="B161" s="1"/>
      <c r="C161" s="1"/>
      <c r="D161" s="1"/>
      <c r="E161" s="1"/>
      <c r="F161" s="1"/>
      <c r="G161" s="1"/>
      <c r="H161" s="1"/>
      <c r="I161" s="1"/>
      <c r="J161" s="1"/>
      <c r="K161" s="1"/>
      <c r="L161" s="1"/>
      <c r="M161" s="1"/>
      <c r="N161" s="1"/>
      <c r="O161" s="1"/>
    </row>
    <row r="162" customFormat="false" ht="15" hidden="false" customHeight="false" outlineLevel="0" collapsed="false">
      <c r="A162" s="1"/>
      <c r="B162" s="1"/>
      <c r="C162" s="1"/>
      <c r="D162" s="1"/>
      <c r="E162" s="39" t="s">
        <v>114</v>
      </c>
      <c r="F162" s="39" t="s">
        <v>115</v>
      </c>
      <c r="G162" s="1"/>
      <c r="H162" s="1" t="s">
        <v>137</v>
      </c>
      <c r="I162" s="1"/>
      <c r="J162" s="1"/>
      <c r="K162" s="1"/>
      <c r="L162" s="1"/>
      <c r="M162" s="1"/>
      <c r="N162" s="1"/>
      <c r="O162" s="1"/>
    </row>
    <row r="163" customFormat="false" ht="15" hidden="false" customHeight="false" outlineLevel="0" collapsed="false">
      <c r="A163" s="1"/>
      <c r="B163" s="1"/>
      <c r="C163" s="1" t="s">
        <v>117</v>
      </c>
      <c r="D163" s="1"/>
      <c r="E163" s="1" t="n">
        <v>150</v>
      </c>
      <c r="F163" s="1"/>
      <c r="G163" s="1"/>
      <c r="H163" s="1"/>
      <c r="I163" s="1"/>
      <c r="J163" s="1"/>
      <c r="K163" s="1"/>
      <c r="L163" s="1"/>
      <c r="M163" s="1"/>
      <c r="N163" s="1"/>
      <c r="O163" s="1"/>
    </row>
    <row r="164" customFormat="false" ht="15" hidden="false" customHeight="false" outlineLevel="0" collapsed="false">
      <c r="A164" s="1"/>
      <c r="B164" s="1"/>
      <c r="C164" s="1" t="s">
        <v>96</v>
      </c>
      <c r="D164" s="1"/>
      <c r="E164" s="1" t="n">
        <v>30</v>
      </c>
      <c r="F164" s="1"/>
      <c r="G164" s="1"/>
      <c r="H164" s="1" t="s">
        <v>123</v>
      </c>
      <c r="I164" s="1" t="s">
        <v>124</v>
      </c>
      <c r="J164" s="1"/>
      <c r="K164" s="1"/>
      <c r="L164" s="1"/>
      <c r="M164" s="1"/>
      <c r="N164" s="1"/>
      <c r="O164" s="1"/>
    </row>
    <row r="165" customFormat="false" ht="15" hidden="false" customHeight="false" outlineLevel="0" collapsed="false">
      <c r="A165" s="1"/>
      <c r="B165" s="1"/>
      <c r="C165" s="1" t="s">
        <v>120</v>
      </c>
      <c r="D165" s="1"/>
      <c r="E165" s="1" t="n">
        <v>45</v>
      </c>
      <c r="F165" s="1"/>
      <c r="G165" s="1"/>
      <c r="H165" s="1"/>
      <c r="I165" s="1" t="s">
        <v>125</v>
      </c>
      <c r="J165" s="1"/>
      <c r="K165" s="1"/>
      <c r="L165" s="1"/>
      <c r="M165" s="1"/>
      <c r="N165" s="1"/>
      <c r="O165" s="1"/>
    </row>
    <row r="166" customFormat="false" ht="15" hidden="false" customHeight="false" outlineLevel="0" collapsed="false">
      <c r="A166" s="1"/>
      <c r="B166" s="1"/>
      <c r="C166" s="1" t="s">
        <v>133</v>
      </c>
      <c r="D166" s="1"/>
      <c r="E166" s="43" t="n">
        <v>-35</v>
      </c>
      <c r="F166" s="1"/>
      <c r="G166" s="1"/>
      <c r="H166" s="1"/>
      <c r="I166" s="1"/>
      <c r="J166" s="1"/>
      <c r="K166" s="1"/>
      <c r="L166" s="1"/>
      <c r="M166" s="1"/>
      <c r="N166" s="1"/>
      <c r="O166" s="1"/>
    </row>
    <row r="167" customFormat="false" ht="15" hidden="false" customHeight="false" outlineLevel="0" collapsed="false">
      <c r="A167" s="1"/>
      <c r="B167" s="1"/>
      <c r="C167" s="1" t="s">
        <v>122</v>
      </c>
      <c r="D167" s="1"/>
      <c r="E167" s="43" t="n">
        <v>-15</v>
      </c>
      <c r="F167" s="1"/>
      <c r="G167" s="1"/>
      <c r="H167" s="1"/>
      <c r="I167" s="1"/>
      <c r="J167" s="1"/>
      <c r="K167" s="1"/>
      <c r="L167" s="1"/>
      <c r="M167" s="1"/>
      <c r="N167" s="1"/>
      <c r="O167" s="1"/>
    </row>
    <row r="168" customFormat="false" ht="16" hidden="false" customHeight="false" outlineLevel="0" collapsed="false">
      <c r="A168" s="1"/>
      <c r="B168" s="1"/>
      <c r="C168" s="1"/>
      <c r="D168" s="10" t="s">
        <v>29</v>
      </c>
      <c r="E168" s="10" t="n">
        <f aca="false">+SUM(E163:E167)</f>
        <v>175</v>
      </c>
      <c r="F168" s="10"/>
      <c r="G168" s="1"/>
      <c r="H168" s="1"/>
      <c r="I168" s="1"/>
      <c r="J168" s="1"/>
      <c r="K168" s="1"/>
      <c r="L168" s="1"/>
      <c r="M168" s="1"/>
      <c r="N168" s="1"/>
      <c r="O168" s="1"/>
    </row>
    <row r="169" customFormat="false" ht="16" hidden="false" customHeight="false" outlineLevel="0" collapsed="false">
      <c r="A169" s="1"/>
      <c r="B169" s="1"/>
      <c r="C169" s="1"/>
      <c r="D169" s="1"/>
      <c r="E169" s="1"/>
      <c r="F169" s="1"/>
      <c r="G169" s="1"/>
      <c r="H169" s="1"/>
      <c r="I169" s="1"/>
      <c r="J169" s="1"/>
      <c r="K169" s="1"/>
      <c r="L169" s="1"/>
      <c r="M169" s="1"/>
      <c r="N169" s="1"/>
      <c r="O169" s="1"/>
    </row>
    <row r="170" customFormat="false" ht="15" hidden="false" customHeight="false" outlineLevel="0" collapsed="false">
      <c r="A170" s="1"/>
      <c r="B170" s="1"/>
      <c r="C170" s="1"/>
      <c r="D170" s="1"/>
      <c r="E170" s="1"/>
      <c r="F170" s="1"/>
      <c r="G170" s="1"/>
      <c r="H170" s="1"/>
      <c r="I170" s="1"/>
      <c r="J170" s="1"/>
      <c r="K170" s="1"/>
      <c r="L170" s="1"/>
      <c r="M170" s="1"/>
      <c r="N170" s="1"/>
      <c r="O170" s="1"/>
    </row>
    <row r="171" customFormat="false" ht="15" hidden="false" customHeight="false" outlineLevel="0" collapsed="false">
      <c r="A171" s="1"/>
      <c r="B171" s="1"/>
      <c r="C171" s="1"/>
      <c r="D171" s="1"/>
      <c r="E171" s="1"/>
      <c r="F171" s="1"/>
      <c r="G171" s="1"/>
      <c r="H171" s="1"/>
      <c r="I171" s="1"/>
      <c r="J171" s="1"/>
      <c r="K171" s="1"/>
      <c r="L171" s="1"/>
      <c r="M171" s="1"/>
      <c r="N171" s="1"/>
      <c r="O171" s="1"/>
    </row>
    <row r="172" customFormat="false" ht="15" hidden="false" customHeight="false" outlineLevel="0" collapsed="false">
      <c r="A172" s="1"/>
      <c r="B172" s="1"/>
      <c r="C172" s="1"/>
      <c r="D172" s="1"/>
      <c r="E172" s="1"/>
      <c r="F172" s="1"/>
      <c r="G172" s="1"/>
      <c r="H172" s="1"/>
      <c r="I172" s="1"/>
      <c r="J172" s="1"/>
      <c r="K172" s="1"/>
      <c r="L172" s="1"/>
      <c r="M172" s="1"/>
      <c r="N172" s="1"/>
      <c r="O172" s="1"/>
    </row>
    <row r="173" customFormat="false" ht="15" hidden="false" customHeight="false" outlineLevel="0" collapsed="false">
      <c r="A173" s="1"/>
      <c r="B173" s="1"/>
      <c r="C173" s="1"/>
      <c r="D173" s="1"/>
      <c r="E173" s="1"/>
      <c r="F173" s="1"/>
      <c r="G173" s="1"/>
      <c r="H173" s="1"/>
      <c r="I173" s="1"/>
      <c r="J173" s="1"/>
      <c r="K173" s="1"/>
      <c r="L173" s="1"/>
      <c r="M173" s="1"/>
      <c r="N173" s="1"/>
      <c r="O173" s="1"/>
    </row>
    <row r="174" customFormat="false" ht="15" hidden="false" customHeight="false" outlineLevel="0" collapsed="false">
      <c r="A174" s="1"/>
      <c r="B174" s="1"/>
      <c r="C174" s="1"/>
      <c r="D174" s="1"/>
      <c r="E174" s="1"/>
      <c r="F174" s="1"/>
      <c r="G174" s="1"/>
      <c r="H174" s="1"/>
      <c r="I174" s="1"/>
      <c r="J174" s="1"/>
      <c r="K174" s="1"/>
      <c r="L174" s="1"/>
      <c r="M174" s="1"/>
      <c r="N174" s="1"/>
      <c r="O174" s="1"/>
    </row>
    <row r="175" customFormat="false" ht="15" hidden="false" customHeight="false" outlineLevel="0" collapsed="false">
      <c r="A175" s="1"/>
      <c r="B175" s="1"/>
      <c r="C175" s="1"/>
      <c r="D175" s="1"/>
      <c r="E175" s="1"/>
      <c r="F175" s="1"/>
      <c r="G175" s="1"/>
      <c r="H175" s="1"/>
      <c r="I175" s="1"/>
      <c r="J175" s="1"/>
      <c r="K175" s="1"/>
      <c r="L175" s="1"/>
      <c r="M175" s="1"/>
      <c r="N175" s="1"/>
      <c r="O175" s="1"/>
    </row>
    <row r="176" customFormat="false" ht="15" hidden="false" customHeight="false" outlineLevel="0" collapsed="false">
      <c r="A176" s="1"/>
      <c r="B176" s="1"/>
      <c r="C176" s="1"/>
      <c r="D176" s="1"/>
      <c r="E176" s="1"/>
      <c r="F176" s="1"/>
      <c r="G176" s="1"/>
      <c r="H176" s="1"/>
      <c r="I176" s="1"/>
      <c r="J176" s="1"/>
      <c r="K176" s="1"/>
      <c r="L176" s="1"/>
      <c r="M176" s="1"/>
      <c r="N176" s="1"/>
      <c r="O176" s="1"/>
    </row>
    <row r="177" customFormat="false" ht="15" hidden="false" customHeight="false" outlineLevel="0" collapsed="false">
      <c r="A177" s="1"/>
      <c r="B177" s="1"/>
      <c r="C177" s="1"/>
      <c r="D177" s="1"/>
      <c r="E177" s="1"/>
      <c r="F177" s="1"/>
      <c r="G177" s="1"/>
      <c r="H177" s="1"/>
      <c r="I177" s="1"/>
      <c r="J177" s="1"/>
      <c r="K177" s="1"/>
      <c r="L177" s="1"/>
      <c r="M177" s="1"/>
      <c r="N177" s="1"/>
      <c r="O177" s="1"/>
    </row>
    <row r="178" customFormat="false" ht="15" hidden="false" customHeight="false" outlineLevel="0" collapsed="false">
      <c r="A178" s="1"/>
      <c r="B178" s="1"/>
      <c r="C178" s="1"/>
      <c r="D178" s="1"/>
      <c r="E178" s="1"/>
      <c r="F178" s="1"/>
      <c r="G178" s="1"/>
      <c r="H178" s="1"/>
      <c r="I178" s="1"/>
      <c r="J178" s="1"/>
      <c r="K178" s="1"/>
      <c r="L178" s="1"/>
      <c r="M178" s="1"/>
      <c r="N178" s="1"/>
      <c r="O178" s="1"/>
    </row>
    <row r="179" customFormat="false" ht="15" hidden="false" customHeight="false" outlineLevel="0" collapsed="false">
      <c r="A179" s="1"/>
      <c r="B179" s="33" t="s">
        <v>140</v>
      </c>
      <c r="C179" s="33"/>
      <c r="D179" s="33"/>
      <c r="E179" s="33"/>
      <c r="F179" s="33"/>
      <c r="G179" s="33"/>
      <c r="H179" s="33"/>
      <c r="I179" s="33"/>
      <c r="J179" s="33"/>
      <c r="K179" s="33"/>
      <c r="L179" s="1"/>
      <c r="M179" s="1"/>
      <c r="N179" s="1"/>
      <c r="O179" s="1"/>
    </row>
    <row r="180" customFormat="false" ht="15" hidden="false" customHeight="false" outlineLevel="0" collapsed="false">
      <c r="A180" s="1"/>
      <c r="B180" s="1"/>
      <c r="C180" s="1" t="s">
        <v>141</v>
      </c>
      <c r="D180" s="1"/>
      <c r="E180" s="1"/>
      <c r="F180" s="1"/>
      <c r="G180" s="1"/>
      <c r="H180" s="1"/>
      <c r="I180" s="1"/>
      <c r="J180" s="1"/>
      <c r="K180" s="1"/>
      <c r="L180" s="1"/>
      <c r="M180" s="1"/>
      <c r="N180" s="1"/>
      <c r="O180" s="1"/>
    </row>
    <row r="181" customFormat="false" ht="15" hidden="false" customHeight="false" outlineLevel="0" collapsed="false">
      <c r="A181" s="1"/>
      <c r="B181" s="1"/>
      <c r="C181" s="1" t="s">
        <v>144</v>
      </c>
      <c r="D181" s="1"/>
      <c r="E181" s="1"/>
      <c r="F181" s="1"/>
      <c r="G181" s="1"/>
      <c r="H181" s="1" t="s">
        <v>422</v>
      </c>
      <c r="I181" s="1"/>
      <c r="J181" s="1"/>
      <c r="K181" s="1"/>
      <c r="L181" s="1"/>
      <c r="M181" s="1"/>
      <c r="N181" s="1"/>
      <c r="O181" s="1"/>
    </row>
    <row r="182" customFormat="false" ht="15" hidden="false" customHeight="false" outlineLevel="0" collapsed="false">
      <c r="A182" s="1"/>
      <c r="B182" s="1"/>
      <c r="C182" s="1" t="s">
        <v>149</v>
      </c>
      <c r="D182" s="1"/>
      <c r="E182" s="1"/>
      <c r="F182" s="1"/>
      <c r="G182" s="1"/>
      <c r="H182" s="1"/>
      <c r="I182" s="1"/>
      <c r="J182" s="1"/>
      <c r="K182" s="1"/>
      <c r="L182" s="1"/>
      <c r="M182" s="1"/>
      <c r="N182" s="1"/>
      <c r="O182" s="1"/>
    </row>
    <row r="183" customFormat="false" ht="15" hidden="false" customHeight="false" outlineLevel="0" collapsed="false">
      <c r="A183" s="1"/>
      <c r="B183" s="1"/>
      <c r="C183" s="1" t="s">
        <v>153</v>
      </c>
      <c r="D183" s="1"/>
      <c r="E183" s="1"/>
      <c r="F183" s="1"/>
      <c r="G183" s="1"/>
      <c r="H183" s="1"/>
      <c r="I183" s="1"/>
      <c r="J183" s="1"/>
      <c r="K183" s="1"/>
      <c r="L183" s="1"/>
      <c r="M183" s="1"/>
      <c r="N183" s="1"/>
      <c r="O183" s="1"/>
    </row>
    <row r="184" customFormat="false" ht="15" hidden="false" customHeight="false" outlineLevel="0" collapsed="false">
      <c r="A184" s="1"/>
      <c r="B184" s="1"/>
      <c r="C184" s="1"/>
      <c r="D184" s="1"/>
      <c r="E184" s="1"/>
      <c r="F184" s="1"/>
      <c r="G184" s="1"/>
      <c r="H184" s="1"/>
      <c r="I184" s="1"/>
      <c r="J184" s="1"/>
      <c r="K184" s="1"/>
      <c r="L184" s="1"/>
      <c r="M184" s="1"/>
      <c r="N184" s="1"/>
      <c r="O184" s="1"/>
    </row>
    <row r="185" customFormat="false" ht="15" hidden="false" customHeight="false" outlineLevel="0" collapsed="false">
      <c r="A185" s="1"/>
      <c r="B185" s="1" t="s">
        <v>155</v>
      </c>
      <c r="C185" s="1"/>
      <c r="D185" s="1"/>
      <c r="E185" s="1"/>
      <c r="F185" s="1"/>
      <c r="G185" s="1"/>
      <c r="H185" s="1"/>
      <c r="I185" s="1"/>
      <c r="J185" s="1"/>
      <c r="K185" s="1"/>
      <c r="L185" s="1"/>
      <c r="M185" s="1"/>
      <c r="N185" s="1"/>
      <c r="O185" s="1"/>
    </row>
    <row r="186" customFormat="false" ht="15" hidden="false" customHeight="false" outlineLevel="0" collapsed="false">
      <c r="A186" s="1"/>
      <c r="B186" s="1"/>
      <c r="C186" s="1" t="s">
        <v>156</v>
      </c>
      <c r="D186" s="1"/>
      <c r="E186" s="1"/>
      <c r="F186" s="1"/>
      <c r="G186" s="1"/>
      <c r="H186" s="1"/>
      <c r="I186" s="1"/>
      <c r="J186" s="1"/>
      <c r="K186" s="1"/>
      <c r="L186" s="1"/>
      <c r="M186" s="1"/>
      <c r="N186" s="1"/>
      <c r="O186" s="1"/>
    </row>
    <row r="187" customFormat="false" ht="15" hidden="false" customHeight="false" outlineLevel="0" collapsed="false">
      <c r="A187" s="1"/>
      <c r="B187" s="1"/>
      <c r="C187" s="1"/>
      <c r="D187" s="1"/>
      <c r="E187" s="1"/>
      <c r="F187" s="1"/>
      <c r="G187" s="1"/>
      <c r="H187" s="1"/>
      <c r="I187" s="1"/>
      <c r="J187" s="1"/>
      <c r="K187" s="1"/>
      <c r="L187" s="1"/>
      <c r="M187" s="1"/>
      <c r="N187" s="1"/>
      <c r="O187" s="1"/>
    </row>
    <row r="188" customFormat="false" ht="15" hidden="false" customHeight="false" outlineLevel="0" collapsed="false">
      <c r="A188" s="1"/>
      <c r="B188" s="1"/>
      <c r="C188" s="1"/>
      <c r="D188" s="1"/>
      <c r="E188" s="39" t="s">
        <v>114</v>
      </c>
      <c r="F188" s="39" t="s">
        <v>157</v>
      </c>
      <c r="G188" s="1"/>
      <c r="H188" s="1" t="s">
        <v>116</v>
      </c>
      <c r="I188" s="1"/>
      <c r="J188" s="1"/>
      <c r="K188" s="1"/>
      <c r="L188" s="1"/>
      <c r="M188" s="1"/>
      <c r="N188" s="1"/>
      <c r="O188" s="1"/>
    </row>
    <row r="189" customFormat="false" ht="15" hidden="false" customHeight="false" outlineLevel="0" collapsed="false">
      <c r="A189" s="1"/>
      <c r="B189" s="1"/>
      <c r="C189" s="1" t="s">
        <v>117</v>
      </c>
      <c r="D189" s="1"/>
      <c r="E189" s="1" t="n">
        <v>150</v>
      </c>
      <c r="F189" s="1"/>
      <c r="G189" s="1"/>
      <c r="H189" s="1" t="s">
        <v>118</v>
      </c>
      <c r="I189" s="1"/>
      <c r="J189" s="1"/>
      <c r="K189" s="1"/>
      <c r="L189" s="1"/>
      <c r="M189" s="1"/>
      <c r="N189" s="1"/>
      <c r="O189" s="1"/>
    </row>
    <row r="190" customFormat="false" ht="15" hidden="false" customHeight="false" outlineLevel="0" collapsed="false">
      <c r="A190" s="1"/>
      <c r="B190" s="1"/>
      <c r="C190" s="1" t="s">
        <v>96</v>
      </c>
      <c r="D190" s="1"/>
      <c r="E190" s="1" t="n">
        <v>10</v>
      </c>
      <c r="F190" s="1"/>
      <c r="G190" s="1"/>
      <c r="H190" s="1" t="s">
        <v>119</v>
      </c>
      <c r="I190" s="1"/>
      <c r="J190" s="1"/>
      <c r="K190" s="1"/>
      <c r="L190" s="1"/>
      <c r="M190" s="1"/>
      <c r="N190" s="1"/>
      <c r="O190" s="1"/>
    </row>
    <row r="191" customFormat="false" ht="15" hidden="false" customHeight="false" outlineLevel="0" collapsed="false">
      <c r="A191" s="1"/>
      <c r="B191" s="1"/>
      <c r="C191" s="1" t="s">
        <v>120</v>
      </c>
      <c r="D191" s="1"/>
      <c r="E191" s="1" t="n">
        <v>35</v>
      </c>
      <c r="F191" s="1"/>
      <c r="G191" s="1"/>
      <c r="H191" s="1" t="s">
        <v>121</v>
      </c>
      <c r="I191" s="1"/>
      <c r="J191" s="1"/>
      <c r="K191" s="1"/>
      <c r="L191" s="1"/>
      <c r="M191" s="1"/>
      <c r="N191" s="1"/>
      <c r="O191" s="1"/>
    </row>
    <row r="192" customFormat="false" ht="15" hidden="false" customHeight="false" outlineLevel="0" collapsed="false">
      <c r="A192" s="1"/>
      <c r="B192" s="1"/>
      <c r="C192" s="1" t="s">
        <v>122</v>
      </c>
      <c r="D192" s="1"/>
      <c r="E192" s="1" t="n">
        <v>60</v>
      </c>
      <c r="F192" s="1"/>
      <c r="G192" s="1"/>
      <c r="H192" s="1" t="s">
        <v>123</v>
      </c>
      <c r="I192" s="1" t="s">
        <v>124</v>
      </c>
      <c r="J192" s="1"/>
      <c r="K192" s="1"/>
      <c r="L192" s="1"/>
      <c r="M192" s="1"/>
      <c r="N192" s="1"/>
      <c r="O192" s="1"/>
    </row>
    <row r="193" customFormat="false" ht="16" hidden="false" customHeight="false" outlineLevel="0" collapsed="false">
      <c r="A193" s="1"/>
      <c r="B193" s="1"/>
      <c r="C193" s="1"/>
      <c r="D193" s="10" t="s">
        <v>29</v>
      </c>
      <c r="E193" s="10" t="n">
        <f aca="false">+SUM(E189:E192)</f>
        <v>255</v>
      </c>
      <c r="F193" s="10"/>
      <c r="G193" s="1"/>
      <c r="H193" s="1"/>
      <c r="I193" s="1" t="s">
        <v>158</v>
      </c>
      <c r="J193" s="1"/>
      <c r="K193" s="1"/>
      <c r="L193" s="1"/>
      <c r="M193" s="1"/>
      <c r="N193" s="1"/>
      <c r="O193" s="1"/>
    </row>
    <row r="194" customFormat="false" ht="16" hidden="false" customHeight="false" outlineLevel="0" collapsed="false">
      <c r="A194" s="1"/>
      <c r="B194" s="1"/>
      <c r="C194" s="1"/>
      <c r="D194" s="1"/>
      <c r="E194" s="1"/>
      <c r="F194" s="1"/>
      <c r="G194" s="1"/>
      <c r="H194" s="1"/>
      <c r="I194" s="1" t="s">
        <v>159</v>
      </c>
      <c r="J194" s="1"/>
      <c r="K194" s="1"/>
      <c r="L194" s="1"/>
      <c r="M194" s="1"/>
      <c r="N194" s="1"/>
      <c r="O194" s="1"/>
    </row>
    <row r="195" customFormat="false" ht="15" hidden="false" customHeight="false" outlineLevel="0" collapsed="false">
      <c r="A195" s="1"/>
      <c r="B195" s="1"/>
      <c r="C195" s="1"/>
      <c r="D195" s="1"/>
      <c r="E195" s="1"/>
      <c r="F195" s="1"/>
      <c r="G195" s="1"/>
      <c r="H195" s="1"/>
      <c r="I195" s="1" t="s">
        <v>125</v>
      </c>
      <c r="J195" s="1"/>
      <c r="K195" s="1"/>
      <c r="L195" s="1"/>
      <c r="M195" s="1"/>
      <c r="N195" s="1"/>
      <c r="O195" s="1"/>
    </row>
    <row r="196" customFormat="false" ht="15" hidden="false" customHeight="false" outlineLevel="0" collapsed="false">
      <c r="A196" s="1"/>
      <c r="B196" s="1"/>
      <c r="C196" s="1"/>
      <c r="D196" s="1"/>
      <c r="E196" s="1"/>
      <c r="F196" s="1"/>
      <c r="G196" s="1"/>
      <c r="H196" s="1"/>
      <c r="I196" s="1"/>
      <c r="J196" s="1"/>
      <c r="K196" s="1"/>
      <c r="L196" s="1"/>
      <c r="M196" s="1"/>
      <c r="N196" s="1"/>
      <c r="O196" s="1"/>
    </row>
    <row r="197" customFormat="false" ht="15" hidden="false" customHeight="false" outlineLevel="0" collapsed="false">
      <c r="A197" s="1"/>
      <c r="B197" s="1"/>
      <c r="C197" s="1"/>
      <c r="D197" s="1"/>
      <c r="E197" s="1"/>
      <c r="F197" s="1"/>
      <c r="G197" s="1"/>
      <c r="H197" s="1"/>
      <c r="I197" s="1"/>
      <c r="J197" s="1"/>
      <c r="K197" s="1"/>
      <c r="L197" s="1"/>
      <c r="M197" s="1"/>
      <c r="N197" s="1"/>
      <c r="O197" s="1"/>
    </row>
    <row r="198" customFormat="false" ht="15" hidden="false" customHeight="false" outlineLevel="0" collapsed="false">
      <c r="A198" s="1"/>
      <c r="B198" s="1"/>
      <c r="C198" s="1"/>
      <c r="D198" s="1"/>
      <c r="E198" s="1"/>
      <c r="F198" s="1"/>
      <c r="G198" s="1"/>
      <c r="H198" s="1"/>
      <c r="I198" s="1"/>
      <c r="J198" s="1"/>
      <c r="K198" s="1"/>
      <c r="L198" s="1"/>
      <c r="M198" s="1"/>
      <c r="N198" s="1"/>
      <c r="O198" s="1"/>
    </row>
    <row r="199" customFormat="false" ht="15" hidden="false" customHeight="false" outlineLevel="0" collapsed="false">
      <c r="A199" s="1"/>
      <c r="B199" s="1"/>
      <c r="C199" s="1"/>
      <c r="D199" s="1"/>
      <c r="E199" s="1"/>
      <c r="F199" s="1"/>
      <c r="G199" s="1"/>
      <c r="H199" s="1"/>
      <c r="I199" s="1"/>
      <c r="J199" s="1"/>
      <c r="K199" s="1"/>
      <c r="L199" s="1"/>
      <c r="M199" s="1"/>
      <c r="N199" s="1"/>
      <c r="O199" s="1"/>
    </row>
    <row r="200" customFormat="false" ht="15" hidden="false" customHeight="false" outlineLevel="0" collapsed="false">
      <c r="A200" s="1"/>
      <c r="B200" s="1"/>
      <c r="C200" s="1"/>
      <c r="D200" s="1"/>
      <c r="E200" s="1"/>
      <c r="F200" s="1"/>
      <c r="G200" s="1"/>
      <c r="H200" s="1"/>
      <c r="I200" s="1"/>
      <c r="J200" s="1"/>
      <c r="K200" s="1"/>
      <c r="L200" s="1"/>
      <c r="M200" s="1"/>
      <c r="N200" s="1"/>
      <c r="O200" s="1"/>
    </row>
    <row r="201" customFormat="false" ht="15" hidden="false" customHeight="false" outlineLevel="0" collapsed="false">
      <c r="A201" s="1"/>
      <c r="B201" s="1"/>
      <c r="C201" s="1"/>
      <c r="D201" s="1"/>
      <c r="E201" s="1"/>
      <c r="F201" s="1"/>
      <c r="G201" s="1"/>
      <c r="H201" s="1"/>
      <c r="I201" s="1"/>
      <c r="J201" s="1"/>
      <c r="K201" s="1"/>
      <c r="L201" s="1"/>
      <c r="M201" s="1"/>
      <c r="N201" s="1"/>
      <c r="O201" s="1"/>
    </row>
    <row r="202" customFormat="false" ht="15" hidden="false" customHeight="true" outlineLevel="0" collapsed="false">
      <c r="A202" s="1"/>
      <c r="B202" s="67" t="s">
        <v>171</v>
      </c>
      <c r="C202" s="67"/>
      <c r="D202" s="67"/>
      <c r="E202" s="67"/>
      <c r="F202" s="67"/>
      <c r="G202" s="67"/>
      <c r="H202" s="67"/>
      <c r="I202" s="67"/>
      <c r="J202" s="67"/>
      <c r="K202" s="67"/>
      <c r="L202" s="1"/>
      <c r="M202" s="1"/>
      <c r="N202" s="1"/>
      <c r="O202" s="1"/>
    </row>
    <row r="203" customFormat="false" ht="15" hidden="false" customHeight="false" outlineLevel="0" collapsed="false">
      <c r="A203" s="1"/>
      <c r="B203" s="67"/>
      <c r="C203" s="67"/>
      <c r="D203" s="67"/>
      <c r="E203" s="67"/>
      <c r="F203" s="67"/>
      <c r="G203" s="67"/>
      <c r="H203" s="67"/>
      <c r="I203" s="67"/>
      <c r="J203" s="67"/>
      <c r="K203" s="67"/>
      <c r="L203" s="1"/>
      <c r="M203" s="1"/>
      <c r="N203" s="1"/>
      <c r="O203" s="1"/>
    </row>
    <row r="204" customFormat="false" ht="15" hidden="false" customHeight="false" outlineLevel="0" collapsed="false">
      <c r="A204" s="1"/>
      <c r="B204" s="1"/>
      <c r="C204" s="1"/>
      <c r="D204" s="1"/>
      <c r="E204" s="1"/>
      <c r="F204" s="1"/>
      <c r="G204" s="1"/>
      <c r="H204" s="1"/>
      <c r="I204" s="1"/>
      <c r="J204" s="1"/>
      <c r="K204" s="1"/>
      <c r="L204" s="1"/>
      <c r="M204" s="1"/>
      <c r="N204" s="1"/>
      <c r="O204" s="1"/>
    </row>
    <row r="205" customFormat="false" ht="15" hidden="false" customHeight="false" outlineLevel="0" collapsed="false">
      <c r="A205" s="1"/>
      <c r="B205" s="1"/>
      <c r="C205" s="1"/>
      <c r="D205" s="1"/>
      <c r="E205" s="68" t="n">
        <v>37043</v>
      </c>
      <c r="F205" s="68" t="n">
        <v>37196</v>
      </c>
      <c r="G205" s="1"/>
      <c r="H205" s="1" t="s">
        <v>123</v>
      </c>
      <c r="I205" s="1" t="s">
        <v>124</v>
      </c>
      <c r="J205" s="1"/>
      <c r="K205" s="1"/>
      <c r="L205" s="1"/>
      <c r="M205" s="1"/>
      <c r="N205" s="1"/>
      <c r="O205" s="1"/>
    </row>
    <row r="206" customFormat="false" ht="15" hidden="false" customHeight="false" outlineLevel="0" collapsed="false">
      <c r="A206" s="1"/>
      <c r="B206" s="1"/>
      <c r="C206" s="1" t="s">
        <v>117</v>
      </c>
      <c r="D206" s="1"/>
      <c r="E206" s="1"/>
      <c r="F206" s="1"/>
      <c r="G206" s="1"/>
      <c r="H206" s="1"/>
      <c r="I206" s="1" t="s">
        <v>158</v>
      </c>
      <c r="J206" s="1"/>
      <c r="K206" s="1"/>
      <c r="L206" s="1"/>
      <c r="M206" s="1"/>
      <c r="N206" s="1"/>
      <c r="O206" s="1"/>
    </row>
    <row r="207" customFormat="false" ht="15" hidden="false" customHeight="false" outlineLevel="0" collapsed="false">
      <c r="A207" s="1"/>
      <c r="B207" s="1"/>
      <c r="C207" s="1" t="s">
        <v>96</v>
      </c>
      <c r="D207" s="1"/>
      <c r="E207" s="1"/>
      <c r="F207" s="1"/>
      <c r="G207" s="1"/>
      <c r="H207" s="1"/>
      <c r="I207" s="1" t="s">
        <v>159</v>
      </c>
      <c r="J207" s="1"/>
      <c r="K207" s="1"/>
      <c r="L207" s="1"/>
      <c r="M207" s="1"/>
      <c r="N207" s="1"/>
      <c r="O207" s="1"/>
    </row>
    <row r="208" customFormat="false" ht="15" hidden="false" customHeight="false" outlineLevel="0" collapsed="false">
      <c r="A208" s="1"/>
      <c r="B208" s="1"/>
      <c r="C208" s="1" t="s">
        <v>120</v>
      </c>
      <c r="D208" s="1"/>
      <c r="E208" s="1"/>
      <c r="F208" s="1"/>
      <c r="G208" s="1"/>
      <c r="H208" s="1"/>
      <c r="I208" s="1" t="s">
        <v>125</v>
      </c>
      <c r="J208" s="1"/>
      <c r="K208" s="1"/>
      <c r="L208" s="1"/>
      <c r="M208" s="1"/>
      <c r="N208" s="1"/>
      <c r="O208" s="1"/>
    </row>
    <row r="209" customFormat="false" ht="15" hidden="false" customHeight="false" outlineLevel="0" collapsed="false">
      <c r="A209" s="1"/>
      <c r="B209" s="1"/>
      <c r="C209" s="1" t="s">
        <v>122</v>
      </c>
      <c r="D209" s="1"/>
      <c r="E209" s="1"/>
      <c r="F209" s="1"/>
      <c r="G209" s="1"/>
      <c r="H209" s="1"/>
      <c r="I209" s="1"/>
      <c r="J209" s="1"/>
      <c r="K209" s="1"/>
      <c r="L209" s="1"/>
      <c r="M209" s="1"/>
      <c r="N209" s="1"/>
      <c r="O209" s="1"/>
    </row>
    <row r="210" customFormat="false" ht="16" hidden="false" customHeight="false" outlineLevel="0" collapsed="false">
      <c r="A210" s="1"/>
      <c r="B210" s="1"/>
      <c r="C210" s="1"/>
      <c r="D210" s="10" t="s">
        <v>29</v>
      </c>
      <c r="E210" s="10" t="n">
        <f aca="false">+SUM(E206:E209)</f>
        <v>0</v>
      </c>
      <c r="F210" s="10"/>
      <c r="G210" s="1"/>
      <c r="H210" s="1"/>
      <c r="I210" s="1"/>
      <c r="J210" s="1"/>
      <c r="K210" s="1"/>
      <c r="L210" s="1"/>
      <c r="M210" s="1"/>
      <c r="N210" s="1"/>
      <c r="O210" s="1"/>
    </row>
    <row r="211" customFormat="false" ht="16" hidden="false" customHeight="false" outlineLevel="0" collapsed="false">
      <c r="A211" s="1"/>
      <c r="B211" s="1"/>
      <c r="C211" s="1"/>
      <c r="D211" s="1"/>
      <c r="E211" s="1"/>
      <c r="F211" s="1"/>
      <c r="G211" s="1"/>
      <c r="H211" s="1"/>
      <c r="I211" s="1"/>
      <c r="J211" s="1"/>
      <c r="K211" s="1"/>
      <c r="L211" s="1"/>
      <c r="M211" s="1"/>
      <c r="N211" s="1"/>
      <c r="O211" s="1"/>
    </row>
    <row r="212" customFormat="false" ht="15" hidden="false" customHeight="false" outlineLevel="0" collapsed="false">
      <c r="A212" s="1"/>
      <c r="B212" s="1"/>
      <c r="C212" s="1"/>
      <c r="D212" s="1"/>
      <c r="E212" s="1"/>
      <c r="F212" s="1"/>
      <c r="G212" s="1"/>
      <c r="H212" s="1"/>
      <c r="I212" s="1"/>
      <c r="J212" s="1"/>
      <c r="K212" s="1"/>
      <c r="L212" s="1"/>
      <c r="M212" s="1"/>
      <c r="N212" s="1"/>
      <c r="O212" s="1"/>
    </row>
    <row r="213" customFormat="false" ht="15" hidden="false" customHeight="false" outlineLevel="0" collapsed="false">
      <c r="A213" s="1"/>
      <c r="B213" s="1"/>
      <c r="C213" s="1"/>
      <c r="D213" s="1"/>
      <c r="E213" s="1"/>
      <c r="F213" s="1"/>
      <c r="G213" s="1"/>
      <c r="H213" s="1"/>
      <c r="I213" s="1"/>
      <c r="J213" s="1"/>
      <c r="K213" s="1"/>
      <c r="L213" s="1"/>
      <c r="M213" s="1"/>
      <c r="N213" s="1"/>
      <c r="O213" s="1"/>
    </row>
    <row r="214" customFormat="false" ht="15" hidden="false" customHeight="false" outlineLevel="0" collapsed="false">
      <c r="A214" s="1"/>
      <c r="B214" s="1"/>
      <c r="C214" s="1"/>
      <c r="D214" s="1"/>
      <c r="E214" s="1"/>
      <c r="F214" s="1"/>
      <c r="G214" s="1"/>
      <c r="H214" s="1"/>
      <c r="I214" s="1"/>
      <c r="J214" s="1"/>
      <c r="K214" s="1"/>
      <c r="L214" s="1"/>
      <c r="M214" s="1"/>
      <c r="N214" s="1"/>
      <c r="O214" s="1"/>
    </row>
    <row r="215" customFormat="false" ht="15" hidden="false" customHeight="false" outlineLevel="0" collapsed="false">
      <c r="A215" s="1"/>
      <c r="B215" s="1"/>
      <c r="C215" s="1"/>
      <c r="D215" s="1"/>
      <c r="E215" s="1"/>
      <c r="F215" s="1"/>
      <c r="G215" s="1"/>
      <c r="H215" s="1"/>
      <c r="I215" s="1"/>
      <c r="J215" s="1"/>
      <c r="K215" s="1"/>
      <c r="L215" s="1"/>
      <c r="M215" s="1"/>
      <c r="N215" s="1"/>
      <c r="O215" s="1"/>
    </row>
    <row r="216" customFormat="false" ht="15" hidden="false" customHeight="false" outlineLevel="0" collapsed="false">
      <c r="A216" s="1"/>
      <c r="B216" s="1"/>
      <c r="C216" s="1"/>
      <c r="D216" s="1"/>
      <c r="E216" s="1"/>
      <c r="F216" s="1"/>
      <c r="G216" s="1"/>
      <c r="H216" s="1"/>
      <c r="I216" s="1"/>
      <c r="J216" s="1"/>
      <c r="K216" s="1"/>
      <c r="L216" s="1"/>
      <c r="M216" s="1"/>
      <c r="N216" s="1"/>
      <c r="O216" s="1"/>
    </row>
    <row r="217" customFormat="false" ht="15" hidden="false" customHeight="false" outlineLevel="0" collapsed="false">
      <c r="A217" s="1"/>
      <c r="B217" s="1"/>
      <c r="C217" s="1"/>
      <c r="D217" s="1"/>
      <c r="E217" s="1"/>
      <c r="F217" s="1"/>
      <c r="G217" s="1"/>
      <c r="H217" s="1"/>
      <c r="I217" s="1"/>
      <c r="J217" s="1"/>
      <c r="K217" s="1"/>
      <c r="L217" s="1"/>
      <c r="M217" s="1"/>
      <c r="N217" s="1"/>
      <c r="O217" s="1"/>
    </row>
    <row r="218" customFormat="false" ht="15" hidden="false" customHeight="false" outlineLevel="0" collapsed="false">
      <c r="A218" s="1"/>
      <c r="B218" s="1"/>
      <c r="C218" s="1"/>
      <c r="D218" s="1"/>
      <c r="E218" s="1"/>
      <c r="F218" s="1"/>
      <c r="G218" s="1"/>
      <c r="H218" s="1"/>
      <c r="I218" s="1"/>
      <c r="J218" s="1"/>
      <c r="K218" s="1"/>
      <c r="L218" s="1"/>
      <c r="M218" s="1"/>
      <c r="N218" s="1"/>
      <c r="O218" s="1"/>
    </row>
    <row r="219" customFormat="false" ht="15" hidden="false" customHeight="false" outlineLevel="0" collapsed="false">
      <c r="A219" s="1"/>
      <c r="B219" s="1"/>
      <c r="C219" s="1"/>
      <c r="D219" s="1"/>
      <c r="E219" s="1"/>
      <c r="F219" s="1"/>
      <c r="G219" s="1"/>
      <c r="H219" s="1"/>
      <c r="I219" s="1"/>
      <c r="J219" s="1"/>
      <c r="K219" s="1"/>
      <c r="L219" s="1"/>
      <c r="M219" s="1"/>
      <c r="N219" s="1"/>
      <c r="O219" s="1"/>
    </row>
    <row r="220" customFormat="false" ht="15" hidden="false" customHeight="false" outlineLevel="0" collapsed="false">
      <c r="A220" s="1"/>
      <c r="B220" s="1"/>
      <c r="C220" s="1"/>
      <c r="D220" s="1"/>
      <c r="E220" s="1"/>
      <c r="F220" s="1"/>
      <c r="G220" s="1"/>
      <c r="H220" s="1"/>
      <c r="I220" s="1"/>
      <c r="J220" s="1"/>
      <c r="K220" s="1"/>
      <c r="L220" s="1"/>
      <c r="M220" s="1"/>
      <c r="N220" s="1"/>
      <c r="O220" s="1"/>
    </row>
    <row r="221" customFormat="false" ht="15" hidden="false" customHeight="true" outlineLevel="0" collapsed="false">
      <c r="A221" s="1"/>
      <c r="B221" s="67" t="s">
        <v>423</v>
      </c>
      <c r="C221" s="67"/>
      <c r="D221" s="67"/>
      <c r="E221" s="67"/>
      <c r="F221" s="67"/>
      <c r="G221" s="67"/>
      <c r="H221" s="67"/>
      <c r="I221" s="67"/>
      <c r="J221" s="67"/>
      <c r="K221" s="67"/>
      <c r="L221" s="1"/>
      <c r="M221" s="1"/>
      <c r="N221" s="1"/>
      <c r="O221" s="1"/>
    </row>
    <row r="222" customFormat="false" ht="15" hidden="false" customHeight="false" outlineLevel="0" collapsed="false">
      <c r="A222" s="1"/>
      <c r="B222" s="67"/>
      <c r="C222" s="67"/>
      <c r="D222" s="67"/>
      <c r="E222" s="67"/>
      <c r="F222" s="67"/>
      <c r="G222" s="67"/>
      <c r="H222" s="67"/>
      <c r="I222" s="67"/>
      <c r="J222" s="67"/>
      <c r="K222" s="67"/>
      <c r="L222" s="1"/>
      <c r="M222" s="1"/>
      <c r="N222" s="1"/>
      <c r="O222" s="1"/>
    </row>
    <row r="223" customFormat="false" ht="15" hidden="false" customHeight="false" outlineLevel="0" collapsed="false">
      <c r="A223" s="1"/>
      <c r="B223" s="67"/>
      <c r="C223" s="67"/>
      <c r="D223" s="67"/>
      <c r="E223" s="67"/>
      <c r="F223" s="67"/>
      <c r="G223" s="67"/>
      <c r="H223" s="67"/>
      <c r="I223" s="67"/>
      <c r="J223" s="67"/>
      <c r="K223" s="67"/>
      <c r="L223" s="1"/>
      <c r="M223" s="1"/>
      <c r="N223" s="1"/>
      <c r="O223" s="1"/>
    </row>
    <row r="224" customFormat="false" ht="15" hidden="false" customHeight="false" outlineLevel="0" collapsed="false">
      <c r="A224" s="1"/>
      <c r="B224" s="1"/>
      <c r="C224" s="1"/>
      <c r="D224" s="1"/>
      <c r="E224" s="1"/>
      <c r="F224" s="1"/>
      <c r="G224" s="1"/>
      <c r="H224" s="1"/>
      <c r="I224" s="1"/>
      <c r="J224" s="1"/>
      <c r="K224" s="1"/>
      <c r="L224" s="1"/>
      <c r="M224" s="1"/>
      <c r="N224" s="1"/>
      <c r="O224" s="1"/>
    </row>
    <row r="225" customFormat="false" ht="15" hidden="false" customHeight="false" outlineLevel="0" collapsed="false">
      <c r="A225" s="1"/>
      <c r="B225" s="1"/>
      <c r="C225" s="1"/>
      <c r="D225" s="1"/>
      <c r="E225" s="68" t="n">
        <v>37043</v>
      </c>
      <c r="F225" s="68" t="n">
        <v>37196</v>
      </c>
      <c r="G225" s="68" t="n">
        <v>37226</v>
      </c>
      <c r="H225" s="68" t="n">
        <v>37408</v>
      </c>
      <c r="I225" s="1"/>
      <c r="J225" s="1"/>
      <c r="K225" s="1"/>
      <c r="L225" s="1"/>
      <c r="M225" s="1"/>
      <c r="N225" s="1"/>
      <c r="O225" s="1"/>
    </row>
    <row r="226" customFormat="false" ht="15" hidden="false" customHeight="false" outlineLevel="0" collapsed="false">
      <c r="A226" s="1"/>
      <c r="B226" s="1"/>
      <c r="C226" s="1" t="s">
        <v>117</v>
      </c>
      <c r="D226" s="1"/>
      <c r="E226" s="1"/>
      <c r="F226" s="1"/>
      <c r="G226" s="1"/>
      <c r="H226" s="1"/>
      <c r="I226" s="1"/>
      <c r="J226" s="1"/>
      <c r="K226" s="1"/>
      <c r="L226" s="1"/>
      <c r="M226" s="1"/>
      <c r="N226" s="1"/>
      <c r="O226" s="1"/>
    </row>
    <row r="227" customFormat="false" ht="15" hidden="false" customHeight="false" outlineLevel="0" collapsed="false">
      <c r="A227" s="1"/>
      <c r="B227" s="1"/>
      <c r="C227" s="1" t="s">
        <v>96</v>
      </c>
      <c r="D227" s="1"/>
      <c r="E227" s="1"/>
      <c r="F227" s="1"/>
      <c r="G227" s="1"/>
      <c r="H227" s="1"/>
      <c r="I227" s="1"/>
      <c r="J227" s="1"/>
      <c r="K227" s="1"/>
      <c r="L227" s="1"/>
      <c r="M227" s="1"/>
      <c r="N227" s="1"/>
      <c r="O227" s="1"/>
    </row>
    <row r="228" customFormat="false" ht="15" hidden="false" customHeight="false" outlineLevel="0" collapsed="false">
      <c r="A228" s="1"/>
      <c r="B228" s="1"/>
      <c r="C228" s="1" t="s">
        <v>120</v>
      </c>
      <c r="D228" s="1"/>
      <c r="E228" s="1"/>
      <c r="F228" s="1"/>
      <c r="G228" s="1"/>
      <c r="H228" s="1"/>
      <c r="I228" s="1"/>
      <c r="J228" s="1"/>
      <c r="K228" s="1"/>
      <c r="L228" s="1"/>
      <c r="M228" s="1"/>
      <c r="N228" s="1"/>
      <c r="O228" s="1"/>
    </row>
    <row r="229" customFormat="false" ht="15" hidden="false" customHeight="false" outlineLevel="0" collapsed="false">
      <c r="A229" s="1"/>
      <c r="B229" s="1"/>
      <c r="C229" s="1" t="s">
        <v>122</v>
      </c>
      <c r="D229" s="1"/>
      <c r="E229" s="1"/>
      <c r="F229" s="1"/>
      <c r="G229" s="1"/>
      <c r="H229" s="1"/>
      <c r="I229" s="1"/>
      <c r="J229" s="1"/>
      <c r="K229" s="1"/>
      <c r="L229" s="1"/>
      <c r="M229" s="1"/>
      <c r="N229" s="1"/>
      <c r="O229" s="1"/>
    </row>
    <row r="230" customFormat="false" ht="15" hidden="false" customHeight="false" outlineLevel="0" collapsed="false">
      <c r="A230" s="1"/>
      <c r="B230" s="1"/>
      <c r="D230" s="1"/>
      <c r="E230" s="1"/>
      <c r="F230" s="1"/>
      <c r="G230" s="1"/>
      <c r="H230" s="1"/>
      <c r="I230" s="1"/>
      <c r="J230" s="1"/>
      <c r="K230" s="1"/>
      <c r="L230" s="1"/>
      <c r="M230" s="1"/>
      <c r="N230" s="1"/>
      <c r="O230" s="1"/>
    </row>
    <row r="231" customFormat="false" ht="16" hidden="false" customHeight="false" outlineLevel="0" collapsed="false">
      <c r="A231" s="1"/>
      <c r="B231" s="1"/>
      <c r="C231" s="1"/>
      <c r="D231" s="10" t="s">
        <v>29</v>
      </c>
      <c r="E231" s="10" t="n">
        <f aca="false">+SUM(E226:E230)</f>
        <v>0</v>
      </c>
      <c r="F231" s="10" t="n">
        <f aca="false">+SUM(F226:F230)</f>
        <v>0</v>
      </c>
      <c r="G231" s="10" t="n">
        <f aca="false">+SUM(G226:G230)</f>
        <v>0</v>
      </c>
      <c r="H231" s="10" t="n">
        <f aca="false">+SUM(H226:H230)</f>
        <v>0</v>
      </c>
      <c r="I231" s="1"/>
      <c r="J231" s="1"/>
      <c r="K231" s="1"/>
      <c r="L231" s="1"/>
      <c r="M231" s="1"/>
      <c r="N231" s="1"/>
      <c r="O231" s="1"/>
    </row>
    <row r="232" customFormat="false" ht="16" hidden="false" customHeight="false" outlineLevel="0" collapsed="false">
      <c r="A232" s="1"/>
      <c r="B232" s="1"/>
      <c r="C232" s="1"/>
      <c r="D232" s="1"/>
      <c r="E232" s="1"/>
      <c r="F232" s="1"/>
      <c r="G232" s="1"/>
      <c r="H232" s="1"/>
      <c r="I232" s="1"/>
      <c r="J232" s="1"/>
      <c r="K232" s="1"/>
      <c r="L232" s="1"/>
      <c r="M232" s="1"/>
      <c r="N232" s="1"/>
      <c r="O232" s="1"/>
    </row>
    <row r="233" customFormat="false" ht="15" hidden="false" customHeight="false" outlineLevel="0" collapsed="false">
      <c r="A233" s="1"/>
      <c r="B233" s="1"/>
      <c r="C233" s="1"/>
      <c r="D233" s="1"/>
      <c r="E233" s="1"/>
      <c r="F233" s="1"/>
      <c r="G233" s="1"/>
      <c r="H233" s="1"/>
      <c r="I233" s="1"/>
      <c r="J233" s="1"/>
      <c r="K233" s="1"/>
      <c r="L233" s="1"/>
      <c r="M233" s="1"/>
      <c r="N233" s="1"/>
      <c r="O233" s="1"/>
    </row>
    <row r="234" customFormat="false" ht="15" hidden="false" customHeight="false" outlineLevel="0" collapsed="false">
      <c r="A234" s="1"/>
      <c r="B234" s="1"/>
      <c r="C234" s="36" t="s">
        <v>174</v>
      </c>
      <c r="D234" s="1"/>
      <c r="E234" s="1"/>
      <c r="F234" s="1"/>
      <c r="G234" s="1"/>
      <c r="H234" s="1"/>
      <c r="I234" s="1"/>
      <c r="J234" s="1"/>
      <c r="K234" s="1"/>
      <c r="L234" s="1"/>
      <c r="M234" s="1"/>
      <c r="N234" s="1"/>
      <c r="O234" s="1"/>
    </row>
    <row r="235" customFormat="false" ht="15" hidden="false" customHeight="false" outlineLevel="0" collapsed="false">
      <c r="A235" s="1"/>
      <c r="B235" s="1"/>
      <c r="D235" s="1" t="s">
        <v>124</v>
      </c>
      <c r="E235" s="1"/>
      <c r="F235" s="1"/>
      <c r="G235" s="1"/>
      <c r="H235" s="1"/>
      <c r="I235" s="1"/>
      <c r="J235" s="1"/>
      <c r="K235" s="1"/>
      <c r="L235" s="1"/>
      <c r="M235" s="1"/>
      <c r="N235" s="1"/>
      <c r="O235" s="1"/>
    </row>
    <row r="236" customFormat="false" ht="15" hidden="false" customHeight="false" outlineLevel="0" collapsed="false">
      <c r="A236" s="1"/>
      <c r="B236" s="1"/>
      <c r="C236" s="1"/>
      <c r="D236" s="1" t="s">
        <v>158</v>
      </c>
      <c r="E236" s="1"/>
      <c r="F236" s="1"/>
      <c r="G236" s="1"/>
      <c r="H236" s="1"/>
      <c r="I236" s="1"/>
      <c r="J236" s="1"/>
      <c r="K236" s="1"/>
      <c r="L236" s="1"/>
      <c r="M236" s="1"/>
      <c r="N236" s="1"/>
      <c r="O236" s="1"/>
    </row>
    <row r="237" customFormat="false" ht="15" hidden="false" customHeight="false" outlineLevel="0" collapsed="false">
      <c r="A237" s="1"/>
      <c r="B237" s="1"/>
      <c r="C237" s="1"/>
      <c r="D237" s="1" t="s">
        <v>159</v>
      </c>
      <c r="E237" s="1"/>
      <c r="F237" s="1"/>
      <c r="G237" s="1"/>
      <c r="H237" s="1"/>
      <c r="I237" s="1"/>
      <c r="J237" s="1"/>
      <c r="K237" s="1"/>
      <c r="L237" s="1"/>
      <c r="M237" s="1"/>
      <c r="N237" s="1"/>
      <c r="O237" s="1"/>
    </row>
    <row r="238" customFormat="false" ht="15" hidden="false" customHeight="false" outlineLevel="0" collapsed="false">
      <c r="A238" s="1"/>
      <c r="B238" s="1"/>
      <c r="C238" s="1"/>
      <c r="D238" s="1" t="s">
        <v>175</v>
      </c>
      <c r="E238" s="1"/>
      <c r="F238" s="1"/>
      <c r="G238" s="1"/>
      <c r="H238" s="1"/>
      <c r="I238" s="1"/>
      <c r="J238" s="1"/>
      <c r="K238" s="1"/>
      <c r="L238" s="1"/>
      <c r="M238" s="1"/>
      <c r="N238" s="1"/>
      <c r="O238" s="1"/>
    </row>
    <row r="239" customFormat="false" ht="15" hidden="false" customHeight="false" outlineLevel="0" collapsed="false">
      <c r="A239" s="1"/>
      <c r="B239" s="1"/>
      <c r="C239" s="1"/>
      <c r="D239" s="1"/>
      <c r="E239" s="1"/>
      <c r="F239" s="1"/>
      <c r="G239" s="1"/>
      <c r="H239" s="1"/>
      <c r="I239" s="1"/>
      <c r="J239" s="1"/>
      <c r="K239" s="1"/>
      <c r="L239" s="1"/>
      <c r="M239" s="1"/>
      <c r="N239" s="1"/>
      <c r="O239" s="1"/>
    </row>
    <row r="240" customFormat="false" ht="15" hidden="false" customHeight="false" outlineLevel="0" collapsed="false">
      <c r="A240" s="1"/>
      <c r="B240" s="1"/>
      <c r="C240" s="36" t="s">
        <v>181</v>
      </c>
      <c r="D240" s="1"/>
      <c r="E240" s="1"/>
      <c r="F240" s="1"/>
      <c r="G240" s="1"/>
      <c r="H240" s="1"/>
      <c r="I240" s="1"/>
      <c r="J240" s="1"/>
      <c r="K240" s="1"/>
      <c r="L240" s="1"/>
      <c r="M240" s="1"/>
      <c r="N240" s="1"/>
      <c r="O240" s="1"/>
    </row>
    <row r="241" customFormat="false" ht="15" hidden="false" customHeight="false" outlineLevel="0" collapsed="false">
      <c r="A241" s="1"/>
      <c r="B241" s="1"/>
      <c r="C241" s="1"/>
      <c r="D241" s="1"/>
      <c r="E241" s="1"/>
      <c r="F241" s="1"/>
      <c r="G241" s="1"/>
      <c r="H241" s="1"/>
      <c r="I241" s="1"/>
      <c r="J241" s="1"/>
      <c r="K241" s="1"/>
      <c r="L241" s="1"/>
      <c r="M241" s="1"/>
      <c r="N241" s="1"/>
      <c r="O241" s="1"/>
    </row>
    <row r="242" customFormat="false" ht="15" hidden="false" customHeight="false" outlineLevel="0" collapsed="false">
      <c r="A242" s="1"/>
      <c r="B242" s="1"/>
      <c r="C242" s="36" t="s">
        <v>183</v>
      </c>
      <c r="D242" s="1"/>
      <c r="E242" s="1"/>
      <c r="F242" s="1"/>
      <c r="G242" s="1" t="s">
        <v>184</v>
      </c>
      <c r="H242" s="1"/>
      <c r="I242" s="1"/>
      <c r="J242" s="1"/>
      <c r="K242" s="1"/>
      <c r="L242" s="1"/>
      <c r="M242" s="1"/>
      <c r="N242" s="1"/>
      <c r="O242" s="1"/>
    </row>
    <row r="243" customFormat="false" ht="15" hidden="false" customHeight="false" outlineLevel="0" collapsed="false">
      <c r="A243" s="1"/>
      <c r="B243" s="1"/>
      <c r="C243" s="1" t="s">
        <v>185</v>
      </c>
      <c r="D243" s="1"/>
      <c r="E243" s="1"/>
      <c r="F243" s="1"/>
      <c r="G243" s="1" t="s">
        <v>124</v>
      </c>
      <c r="H243" s="1"/>
      <c r="I243" s="1"/>
      <c r="J243" s="1"/>
      <c r="K243" s="1"/>
      <c r="L243" s="1"/>
      <c r="M243" s="1"/>
      <c r="N243" s="1"/>
      <c r="O243" s="1"/>
    </row>
    <row r="244" customFormat="false" ht="15" hidden="false" customHeight="false" outlineLevel="0" collapsed="false">
      <c r="A244" s="1"/>
      <c r="B244" s="1"/>
      <c r="C244" s="1" t="s">
        <v>424</v>
      </c>
      <c r="D244" s="1"/>
      <c r="E244" s="1"/>
      <c r="F244" s="1"/>
      <c r="G244" s="1" t="s">
        <v>158</v>
      </c>
      <c r="H244" s="1"/>
      <c r="I244" s="1"/>
      <c r="J244" s="1"/>
      <c r="K244" s="1"/>
      <c r="L244" s="1"/>
      <c r="M244" s="1"/>
      <c r="N244" s="1"/>
      <c r="O244" s="1"/>
    </row>
    <row r="245" customFormat="false" ht="15" hidden="false" customHeight="false" outlineLevel="0" collapsed="false">
      <c r="A245" s="1"/>
      <c r="B245" s="1"/>
      <c r="C245" s="1" t="s">
        <v>187</v>
      </c>
      <c r="D245" s="1"/>
      <c r="E245" s="1"/>
      <c r="F245" s="1"/>
      <c r="G245" s="1" t="s">
        <v>159</v>
      </c>
      <c r="H245" s="1"/>
      <c r="I245" s="1"/>
      <c r="J245" s="1"/>
      <c r="K245" s="1"/>
      <c r="L245" s="1"/>
      <c r="M245" s="1"/>
      <c r="N245" s="1"/>
      <c r="O245" s="1"/>
    </row>
    <row r="246" customFormat="false" ht="15" hidden="false" customHeight="false" outlineLevel="0" collapsed="false">
      <c r="A246" s="1"/>
      <c r="B246" s="1"/>
      <c r="C246" s="1"/>
      <c r="D246" s="1"/>
      <c r="E246" s="1"/>
      <c r="F246" s="1"/>
      <c r="G246" s="1" t="s">
        <v>175</v>
      </c>
      <c r="H246" s="1"/>
      <c r="I246" s="1"/>
      <c r="J246" s="1"/>
      <c r="K246" s="1"/>
      <c r="L246" s="1"/>
      <c r="M246" s="1"/>
      <c r="N246" s="1"/>
      <c r="O246" s="1"/>
    </row>
    <row r="247" customFormat="false" ht="15" hidden="false" customHeight="false" outlineLevel="0" collapsed="false">
      <c r="A247" s="1"/>
      <c r="B247" s="1"/>
      <c r="C247" s="1"/>
      <c r="D247" s="1"/>
      <c r="E247" s="1"/>
      <c r="F247" s="1"/>
      <c r="G247" s="1" t="s">
        <v>188</v>
      </c>
      <c r="H247" s="1"/>
      <c r="I247" s="1"/>
      <c r="J247" s="1"/>
      <c r="K247" s="1"/>
      <c r="L247" s="1"/>
      <c r="M247" s="1"/>
      <c r="N247" s="1"/>
      <c r="O247" s="1"/>
    </row>
    <row r="248" customFormat="false" ht="15" hidden="false" customHeight="false" outlineLevel="0" collapsed="false">
      <c r="A248" s="1"/>
      <c r="B248" s="1"/>
      <c r="C248" s="1"/>
      <c r="D248" s="1"/>
      <c r="E248" s="1"/>
      <c r="F248" s="1"/>
      <c r="G248" s="1"/>
      <c r="H248" s="1"/>
      <c r="I248" s="1"/>
      <c r="J248" s="1"/>
      <c r="K248" s="1"/>
      <c r="L248" s="1"/>
      <c r="M248" s="1"/>
      <c r="N248" s="1"/>
      <c r="O248" s="1"/>
    </row>
    <row r="249" customFormat="false" ht="15" hidden="false" customHeight="false" outlineLevel="0" collapsed="false">
      <c r="A249" s="1"/>
      <c r="B249" s="1"/>
      <c r="C249" s="1"/>
      <c r="D249" s="1"/>
      <c r="E249" s="1"/>
      <c r="F249" s="1"/>
      <c r="G249" s="1"/>
      <c r="H249" s="1"/>
      <c r="I249" s="1"/>
      <c r="J249" s="1"/>
      <c r="K249" s="1"/>
      <c r="L249" s="1"/>
      <c r="M249" s="1"/>
      <c r="N249" s="1"/>
      <c r="O249" s="1"/>
    </row>
    <row r="250" customFormat="false" ht="15" hidden="false" customHeight="false" outlineLevel="0" collapsed="false">
      <c r="A250" s="1"/>
      <c r="B250" s="1"/>
      <c r="C250" s="1"/>
      <c r="D250" s="1"/>
      <c r="E250" s="1"/>
      <c r="F250" s="1"/>
      <c r="G250" s="1"/>
      <c r="H250" s="1"/>
      <c r="I250" s="1"/>
      <c r="J250" s="1"/>
      <c r="K250" s="1"/>
      <c r="L250" s="1"/>
      <c r="M250" s="1"/>
      <c r="N250" s="1"/>
      <c r="O250" s="1"/>
    </row>
    <row r="251" customFormat="false" ht="15" hidden="false" customHeight="false" outlineLevel="0" collapsed="false">
      <c r="A251" s="1"/>
      <c r="B251" s="1"/>
      <c r="C251" s="1"/>
      <c r="D251" s="1"/>
      <c r="E251" s="1"/>
      <c r="F251" s="1"/>
      <c r="G251" s="1"/>
      <c r="H251" s="1"/>
      <c r="I251" s="1"/>
      <c r="J251" s="1"/>
      <c r="K251" s="1"/>
      <c r="L251" s="1"/>
      <c r="M251" s="1"/>
      <c r="N251" s="1"/>
      <c r="O251" s="1"/>
    </row>
    <row r="252" customFormat="false" ht="15" hidden="false" customHeight="false" outlineLevel="0" collapsed="false">
      <c r="A252" s="1"/>
      <c r="B252" s="33" t="s">
        <v>425</v>
      </c>
      <c r="C252" s="33"/>
      <c r="D252" s="33"/>
      <c r="E252" s="33"/>
      <c r="F252" s="33"/>
      <c r="G252" s="33"/>
      <c r="H252" s="33"/>
      <c r="I252" s="33"/>
      <c r="J252" s="33"/>
      <c r="K252" s="33"/>
      <c r="L252" s="1"/>
      <c r="M252" s="1"/>
      <c r="N252" s="1"/>
      <c r="O252" s="1"/>
    </row>
    <row r="253" customFormat="false" ht="15" hidden="false" customHeight="false" outlineLevel="0" collapsed="false">
      <c r="A253" s="1"/>
      <c r="B253" s="1"/>
      <c r="C253" s="1"/>
      <c r="D253" s="1"/>
      <c r="E253" s="1"/>
      <c r="F253" s="1"/>
      <c r="G253" s="1"/>
      <c r="H253" s="1"/>
      <c r="I253" s="1"/>
      <c r="J253" s="1"/>
      <c r="K253" s="1"/>
      <c r="L253" s="1"/>
      <c r="M253" s="1"/>
      <c r="N253" s="1"/>
      <c r="O253" s="1"/>
    </row>
    <row r="254" customFormat="false" ht="15" hidden="false" customHeight="false" outlineLevel="0" collapsed="false">
      <c r="A254" s="1"/>
      <c r="B254" s="1"/>
      <c r="C254" s="1"/>
      <c r="D254" s="1"/>
      <c r="E254" s="1"/>
      <c r="F254" s="1"/>
      <c r="G254" s="1"/>
      <c r="H254" s="1"/>
      <c r="I254" s="1"/>
      <c r="J254" s="1"/>
      <c r="K254" s="1"/>
      <c r="L254" s="1"/>
      <c r="M254" s="1"/>
      <c r="N254" s="1"/>
      <c r="O254" s="1"/>
    </row>
    <row r="255" customFormat="false" ht="15" hidden="false" customHeight="false" outlineLevel="0" collapsed="false">
      <c r="A255" s="1"/>
      <c r="B255" s="1"/>
      <c r="C255" s="1"/>
      <c r="D255" s="1"/>
      <c r="E255" s="1"/>
      <c r="F255" s="1"/>
      <c r="G255" s="1"/>
      <c r="H255" s="1"/>
      <c r="I255" s="1"/>
      <c r="J255" s="1"/>
      <c r="K255" s="1"/>
      <c r="L255" s="1"/>
      <c r="M255" s="1"/>
      <c r="N255" s="1"/>
      <c r="O255" s="1"/>
    </row>
    <row r="256" customFormat="false" ht="15" hidden="false" customHeight="false" outlineLevel="0" collapsed="false">
      <c r="A256" s="1"/>
      <c r="B256" s="1"/>
      <c r="C256" s="1"/>
      <c r="D256" s="1"/>
      <c r="E256" s="1"/>
      <c r="F256" s="1"/>
      <c r="G256" s="1"/>
      <c r="H256" s="1"/>
      <c r="I256" s="1"/>
      <c r="J256" s="1"/>
      <c r="K256" s="1"/>
      <c r="L256" s="1"/>
      <c r="M256" s="1"/>
      <c r="N256" s="1"/>
      <c r="O256" s="1"/>
    </row>
    <row r="257" customFormat="false" ht="15" hidden="false" customHeight="false" outlineLevel="0" collapsed="false">
      <c r="A257" s="1"/>
      <c r="B257" s="1"/>
      <c r="C257" s="1"/>
      <c r="D257" s="1"/>
      <c r="E257" s="1"/>
      <c r="F257" s="1"/>
      <c r="G257" s="1"/>
      <c r="H257" s="1"/>
      <c r="I257" s="1"/>
      <c r="J257" s="1"/>
      <c r="K257" s="1"/>
      <c r="L257" s="1"/>
      <c r="M257" s="1"/>
      <c r="N257" s="1"/>
      <c r="O257" s="1"/>
    </row>
    <row r="258" customFormat="false" ht="15" hidden="false" customHeight="false" outlineLevel="0" collapsed="false">
      <c r="A258" s="1"/>
      <c r="B258" s="1"/>
      <c r="C258" s="1"/>
      <c r="D258" s="1"/>
      <c r="E258" s="1"/>
      <c r="F258" s="1"/>
      <c r="G258" s="1"/>
      <c r="H258" s="1"/>
      <c r="I258" s="1"/>
      <c r="J258" s="1"/>
      <c r="K258" s="1"/>
      <c r="L258" s="1"/>
      <c r="M258" s="1"/>
      <c r="N258" s="1"/>
      <c r="O258" s="1"/>
    </row>
    <row r="259" customFormat="false" ht="15" hidden="false" customHeight="false" outlineLevel="0" collapsed="false">
      <c r="A259" s="1"/>
      <c r="B259" s="1"/>
      <c r="C259" s="1"/>
      <c r="D259" s="1"/>
      <c r="E259" s="1"/>
      <c r="F259" s="1"/>
      <c r="G259" s="1"/>
      <c r="H259" s="1"/>
      <c r="I259" s="1"/>
      <c r="J259" s="1"/>
      <c r="K259" s="1"/>
      <c r="L259" s="1"/>
      <c r="M259" s="1"/>
      <c r="N259" s="1"/>
      <c r="O259" s="1"/>
    </row>
    <row r="260" customFormat="false" ht="15" hidden="false" customHeight="false" outlineLevel="0" collapsed="false">
      <c r="A260" s="1"/>
      <c r="B260" s="1"/>
      <c r="C260" s="1"/>
      <c r="D260" s="1"/>
      <c r="E260" s="1"/>
      <c r="F260" s="1"/>
      <c r="G260" s="1"/>
      <c r="H260" s="1"/>
      <c r="I260" s="1"/>
      <c r="J260" s="1"/>
      <c r="K260" s="1"/>
      <c r="L260" s="1"/>
      <c r="M260" s="1"/>
      <c r="N260" s="1"/>
      <c r="O260" s="1"/>
    </row>
    <row r="261" customFormat="false" ht="15" hidden="false" customHeight="false" outlineLevel="0" collapsed="false">
      <c r="A261" s="1"/>
      <c r="B261" s="1"/>
      <c r="C261" s="1"/>
      <c r="D261" s="1"/>
      <c r="E261" s="1"/>
      <c r="F261" s="1"/>
      <c r="G261" s="1"/>
      <c r="H261" s="1"/>
      <c r="I261" s="1"/>
      <c r="J261" s="1"/>
      <c r="K261" s="1"/>
      <c r="L261" s="1"/>
      <c r="M261" s="1"/>
      <c r="N261" s="1"/>
      <c r="O261" s="1"/>
    </row>
    <row r="262" customFormat="false" ht="15" hidden="false" customHeight="false" outlineLevel="0" collapsed="false">
      <c r="A262" s="1"/>
      <c r="B262" s="1"/>
      <c r="C262" s="1"/>
      <c r="D262" s="1"/>
      <c r="E262" s="1"/>
      <c r="F262" s="1"/>
      <c r="G262" s="1"/>
      <c r="H262" s="1"/>
      <c r="I262" s="1"/>
      <c r="J262" s="1"/>
      <c r="K262" s="1"/>
      <c r="L262" s="1"/>
      <c r="M262" s="1"/>
      <c r="N262" s="1"/>
      <c r="O262" s="1"/>
    </row>
    <row r="263" customFormat="false" ht="15" hidden="false" customHeight="false" outlineLevel="0" collapsed="false">
      <c r="A263" s="1"/>
      <c r="B263" s="1"/>
      <c r="C263" s="1"/>
      <c r="D263" s="1"/>
      <c r="E263" s="1"/>
      <c r="F263" s="1"/>
      <c r="G263" s="1"/>
      <c r="H263" s="1"/>
      <c r="I263" s="1"/>
      <c r="J263" s="1"/>
      <c r="K263" s="1"/>
      <c r="L263" s="1"/>
      <c r="M263" s="1"/>
      <c r="N263" s="1"/>
      <c r="O263" s="1"/>
    </row>
    <row r="264" customFormat="false" ht="15" hidden="false" customHeight="false" outlineLevel="0" collapsed="false">
      <c r="A264" s="1"/>
      <c r="B264" s="1"/>
      <c r="C264" s="1"/>
      <c r="D264" s="1"/>
      <c r="E264" s="1"/>
      <c r="F264" s="1"/>
      <c r="G264" s="1"/>
      <c r="H264" s="1"/>
      <c r="I264" s="1"/>
      <c r="J264" s="1"/>
      <c r="K264" s="1"/>
      <c r="L264" s="1"/>
      <c r="M264" s="1"/>
      <c r="N264" s="1"/>
      <c r="O264" s="1"/>
    </row>
    <row r="265" customFormat="false" ht="15" hidden="false" customHeight="false" outlineLevel="0" collapsed="false">
      <c r="A265" s="1"/>
      <c r="B265" s="33" t="s">
        <v>194</v>
      </c>
      <c r="C265" s="33"/>
      <c r="D265" s="33"/>
      <c r="E265" s="33"/>
      <c r="F265" s="33"/>
      <c r="G265" s="33"/>
      <c r="H265" s="33"/>
      <c r="I265" s="33"/>
      <c r="J265" s="33"/>
      <c r="K265" s="33"/>
      <c r="L265" s="1"/>
      <c r="M265" s="1"/>
      <c r="N265" s="1"/>
      <c r="O265" s="1"/>
    </row>
    <row r="266" customFormat="false" ht="15" hidden="false" customHeight="false" outlineLevel="0" collapsed="false">
      <c r="A266" s="1"/>
      <c r="C266" s="1" t="s">
        <v>195</v>
      </c>
      <c r="D266" s="1" t="s">
        <v>196</v>
      </c>
      <c r="E266" s="1"/>
      <c r="F266" s="1"/>
      <c r="G266" s="1" t="s">
        <v>197</v>
      </c>
      <c r="H266" s="1" t="s">
        <v>198</v>
      </c>
      <c r="I266" s="1"/>
      <c r="J266" s="1"/>
      <c r="K266" s="1"/>
      <c r="L266" s="1"/>
      <c r="M266" s="1"/>
      <c r="N266" s="1"/>
      <c r="O266" s="1"/>
    </row>
    <row r="267" customFormat="false" ht="15" hidden="false" customHeight="false" outlineLevel="0" collapsed="false">
      <c r="A267" s="1"/>
      <c r="B267" s="1"/>
      <c r="C267" s="1"/>
      <c r="D267" s="1" t="s">
        <v>199</v>
      </c>
      <c r="E267" s="1"/>
      <c r="F267" s="1"/>
      <c r="G267" s="1"/>
      <c r="H267" s="1" t="s">
        <v>200</v>
      </c>
      <c r="I267" s="1"/>
      <c r="J267" s="1"/>
      <c r="K267" s="1"/>
      <c r="L267" s="1"/>
      <c r="M267" s="1"/>
      <c r="N267" s="1"/>
      <c r="O267" s="1"/>
    </row>
    <row r="268" customFormat="false" ht="15" hidden="false" customHeight="false" outlineLevel="0" collapsed="false">
      <c r="A268" s="1"/>
      <c r="B268" s="1"/>
      <c r="C268" s="1" t="s">
        <v>201</v>
      </c>
      <c r="D268" s="1"/>
      <c r="E268" s="1"/>
      <c r="F268" s="1"/>
      <c r="G268" s="1"/>
      <c r="H268" s="1" t="s">
        <v>202</v>
      </c>
      <c r="I268" s="1"/>
      <c r="J268" s="1"/>
      <c r="K268" s="1"/>
      <c r="L268" s="1"/>
      <c r="M268" s="1"/>
      <c r="N268" s="1"/>
      <c r="O268" s="1"/>
    </row>
    <row r="269" customFormat="false" ht="15" hidden="false" customHeight="false" outlineLevel="0" collapsed="false">
      <c r="A269" s="1"/>
      <c r="B269" s="1"/>
      <c r="C269" s="1"/>
      <c r="D269" s="1"/>
      <c r="E269" s="1"/>
      <c r="F269" s="1"/>
      <c r="G269" s="1"/>
      <c r="H269" s="1" t="s">
        <v>203</v>
      </c>
      <c r="I269" s="1"/>
      <c r="J269" s="1"/>
      <c r="K269" s="1"/>
      <c r="L269" s="1"/>
      <c r="M269" s="1"/>
      <c r="N269" s="1"/>
      <c r="O269" s="1"/>
    </row>
    <row r="270" customFormat="false" ht="15" hidden="false" customHeight="false" outlineLevel="0" collapsed="false">
      <c r="A270" s="1"/>
      <c r="C270" s="1"/>
      <c r="D270" s="1"/>
      <c r="E270" s="1"/>
      <c r="F270" s="1"/>
      <c r="G270" s="1"/>
      <c r="H270" s="1"/>
      <c r="I270" s="1"/>
      <c r="J270" s="1"/>
      <c r="K270" s="1"/>
      <c r="L270" s="1"/>
      <c r="M270" s="1"/>
      <c r="N270" s="1"/>
      <c r="O270" s="1"/>
    </row>
    <row r="271" customFormat="false" ht="15" hidden="false" customHeight="false" outlineLevel="0" collapsed="false">
      <c r="A271" s="1"/>
      <c r="B271" s="1"/>
      <c r="C271" s="1" t="s">
        <v>204</v>
      </c>
      <c r="D271" s="1" t="s">
        <v>426</v>
      </c>
      <c r="E271" s="1"/>
      <c r="F271" s="1"/>
      <c r="G271" s="1" t="s">
        <v>206</v>
      </c>
      <c r="H271" s="1"/>
      <c r="I271" s="1"/>
      <c r="J271" s="1"/>
      <c r="K271" s="1"/>
      <c r="L271" s="1"/>
      <c r="M271" s="1"/>
      <c r="N271" s="1"/>
      <c r="O271" s="1"/>
    </row>
    <row r="272" customFormat="false" ht="15" hidden="false" customHeight="false" outlineLevel="0" collapsed="false">
      <c r="A272" s="1"/>
      <c r="B272" s="1"/>
      <c r="C272" s="1"/>
      <c r="D272" s="1" t="s">
        <v>427</v>
      </c>
      <c r="E272" s="1"/>
      <c r="F272" s="1"/>
      <c r="G272" s="1"/>
      <c r="H272" s="1"/>
      <c r="I272" s="1"/>
      <c r="J272" s="1"/>
      <c r="K272" s="1"/>
      <c r="L272" s="1"/>
      <c r="M272" s="1"/>
      <c r="N272" s="1"/>
      <c r="O272" s="1"/>
    </row>
    <row r="273" customFormat="false" ht="15" hidden="false" customHeight="false" outlineLevel="0" collapsed="false">
      <c r="A273" s="1"/>
      <c r="B273" s="1"/>
      <c r="C273" s="1"/>
      <c r="D273" s="1" t="s">
        <v>428</v>
      </c>
      <c r="E273" s="1"/>
      <c r="F273" s="1"/>
      <c r="G273" s="1" t="s">
        <v>209</v>
      </c>
      <c r="H273" s="1"/>
      <c r="I273" s="1"/>
      <c r="J273" s="1"/>
      <c r="K273" s="1"/>
      <c r="L273" s="1"/>
      <c r="M273" s="1"/>
      <c r="N273" s="1"/>
      <c r="O273" s="1"/>
    </row>
    <row r="274" customFormat="false" ht="15" hidden="false" customHeight="false" outlineLevel="0" collapsed="false">
      <c r="A274" s="1"/>
      <c r="B274" s="1"/>
      <c r="C274" s="1"/>
      <c r="D274" s="1"/>
      <c r="E274" s="1"/>
      <c r="F274" s="1"/>
      <c r="G274" s="1"/>
      <c r="H274" s="1"/>
      <c r="I274" s="1"/>
      <c r="J274" s="1"/>
      <c r="K274" s="1"/>
      <c r="L274" s="1"/>
      <c r="M274" s="1"/>
      <c r="N274" s="1"/>
      <c r="O274" s="1"/>
    </row>
    <row r="275" customFormat="false" ht="15" hidden="false" customHeight="false" outlineLevel="0" collapsed="false">
      <c r="A275" s="1"/>
      <c r="B275" s="1"/>
      <c r="C275" s="1" t="s">
        <v>210</v>
      </c>
      <c r="D275" s="1"/>
      <c r="E275" s="1"/>
      <c r="F275" s="1"/>
      <c r="G275" s="1" t="s">
        <v>211</v>
      </c>
      <c r="H275" s="1"/>
      <c r="I275" s="1"/>
      <c r="J275" s="1"/>
      <c r="K275" s="1"/>
      <c r="L275" s="1"/>
      <c r="M275" s="1"/>
      <c r="N275" s="1"/>
      <c r="O275" s="1"/>
    </row>
    <row r="276" customFormat="false" ht="15" hidden="false" customHeight="false" outlineLevel="0" collapsed="false">
      <c r="A276" s="1"/>
      <c r="B276" s="1"/>
      <c r="C276" s="1" t="s">
        <v>212</v>
      </c>
      <c r="D276" s="1"/>
      <c r="E276" s="1"/>
      <c r="F276" s="1"/>
      <c r="G276" s="1" t="s">
        <v>429</v>
      </c>
      <c r="H276" s="1"/>
      <c r="I276" s="1"/>
      <c r="J276" s="1"/>
      <c r="K276" s="1"/>
      <c r="L276" s="1"/>
      <c r="M276" s="1"/>
      <c r="N276" s="1"/>
      <c r="O276" s="1"/>
    </row>
    <row r="277" customFormat="false" ht="15" hidden="false" customHeight="false" outlineLevel="0" collapsed="false">
      <c r="B277" s="1"/>
      <c r="C277" s="1"/>
      <c r="D277" s="1"/>
      <c r="E277" s="1"/>
      <c r="F277" s="1"/>
      <c r="G277" s="1"/>
      <c r="H277" s="1"/>
      <c r="I277" s="1"/>
      <c r="J277" s="1"/>
      <c r="K277" s="1"/>
      <c r="L277" s="1"/>
      <c r="M277" s="1"/>
      <c r="N277" s="1"/>
      <c r="O277" s="1"/>
    </row>
    <row r="278" customFormat="false" ht="15" hidden="false" customHeight="false" outlineLevel="0" collapsed="false">
      <c r="A278" s="1"/>
      <c r="B278" s="1"/>
      <c r="C278" s="1"/>
      <c r="D278" s="1"/>
      <c r="E278" s="1"/>
      <c r="F278" s="1"/>
      <c r="G278" s="1"/>
      <c r="H278" s="1"/>
      <c r="I278" s="1"/>
      <c r="J278" s="1"/>
      <c r="K278" s="1"/>
      <c r="L278" s="1"/>
      <c r="M278" s="1"/>
      <c r="N278" s="1"/>
    </row>
    <row r="279" customFormat="false" ht="15" hidden="false" customHeight="false" outlineLevel="0" collapsed="false">
      <c r="A279" s="1"/>
      <c r="B279" s="33" t="s">
        <v>259</v>
      </c>
      <c r="C279" s="33"/>
      <c r="D279" s="33"/>
      <c r="E279" s="33"/>
      <c r="F279" s="33"/>
      <c r="G279" s="33"/>
      <c r="H279" s="33"/>
      <c r="I279" s="33"/>
      <c r="J279" s="33"/>
      <c r="K279" s="33"/>
      <c r="L279" s="1"/>
      <c r="M279" s="1"/>
      <c r="N279" s="1"/>
      <c r="O279" s="1"/>
    </row>
    <row r="280" customFormat="false" ht="15" hidden="false" customHeight="false" outlineLevel="0" collapsed="false">
      <c r="A280" s="1"/>
      <c r="B280" s="1"/>
      <c r="C280" s="1" t="s">
        <v>260</v>
      </c>
      <c r="D280" s="1" t="s">
        <v>261</v>
      </c>
      <c r="E280" s="1"/>
      <c r="F280" s="1"/>
      <c r="G280" s="1" t="s">
        <v>197</v>
      </c>
      <c r="H280" s="1" t="s">
        <v>262</v>
      </c>
      <c r="I280" s="1"/>
      <c r="J280" s="1"/>
      <c r="K280" s="1"/>
      <c r="L280" s="1"/>
      <c r="M280" s="1"/>
      <c r="N280" s="1"/>
      <c r="O280" s="1"/>
    </row>
    <row r="281" customFormat="false" ht="15" hidden="false" customHeight="false" outlineLevel="0" collapsed="false">
      <c r="A281" s="1"/>
      <c r="B281" s="1"/>
      <c r="C281" s="1"/>
      <c r="D281" s="1" t="s">
        <v>263</v>
      </c>
      <c r="E281" s="1"/>
      <c r="F281" s="1"/>
      <c r="G281" s="1"/>
      <c r="H281" s="1" t="s">
        <v>264</v>
      </c>
      <c r="I281" s="1"/>
      <c r="J281" s="1"/>
      <c r="K281" s="1"/>
      <c r="L281" s="1"/>
      <c r="M281" s="1"/>
      <c r="N281" s="1"/>
      <c r="O281" s="1"/>
    </row>
    <row r="282" customFormat="false" ht="15" hidden="false" customHeight="false" outlineLevel="0" collapsed="false">
      <c r="A282" s="1"/>
      <c r="B282" s="1"/>
      <c r="C282" s="1"/>
      <c r="D282" s="1" t="s">
        <v>265</v>
      </c>
      <c r="E282" s="1"/>
      <c r="F282" s="1"/>
      <c r="G282" s="1"/>
      <c r="H282" s="0" t="s">
        <v>266</v>
      </c>
      <c r="I282" s="1"/>
      <c r="J282" s="1"/>
      <c r="K282" s="1"/>
      <c r="L282" s="1"/>
      <c r="M282" s="1"/>
      <c r="N282" s="1"/>
      <c r="O282" s="1"/>
    </row>
    <row r="283" customFormat="false" ht="15" hidden="false" customHeight="false" outlineLevel="0" collapsed="false">
      <c r="A283" s="1"/>
      <c r="B283" s="1"/>
      <c r="C283" s="1"/>
      <c r="D283" s="1"/>
      <c r="E283" s="1"/>
      <c r="F283" s="1"/>
      <c r="G283" s="1"/>
      <c r="H283" s="1" t="s">
        <v>267</v>
      </c>
      <c r="I283" s="1"/>
      <c r="J283" s="1"/>
      <c r="K283" s="1"/>
      <c r="L283" s="1"/>
      <c r="M283" s="1"/>
      <c r="N283" s="1"/>
      <c r="O283" s="1"/>
    </row>
    <row r="284" customFormat="false" ht="15" hidden="false" customHeight="false" outlineLevel="0" collapsed="false">
      <c r="A284" s="1"/>
      <c r="B284" s="1"/>
      <c r="C284" s="1" t="s">
        <v>268</v>
      </c>
      <c r="D284" s="1" t="s">
        <v>269</v>
      </c>
      <c r="E284" s="1"/>
      <c r="F284" s="1"/>
      <c r="G284" s="1"/>
      <c r="H284" s="1"/>
      <c r="I284" s="1"/>
      <c r="J284" s="1"/>
      <c r="K284" s="1"/>
      <c r="L284" s="1"/>
      <c r="M284" s="1"/>
      <c r="N284" s="1"/>
      <c r="O284" s="1"/>
    </row>
    <row r="285" customFormat="false" ht="15" hidden="false" customHeight="false" outlineLevel="0" collapsed="false">
      <c r="A285" s="1"/>
      <c r="B285" s="1"/>
      <c r="C285" s="1"/>
      <c r="D285" s="1" t="s">
        <v>270</v>
      </c>
      <c r="E285" s="1"/>
      <c r="F285" s="1"/>
      <c r="G285" s="1"/>
      <c r="H285" s="1"/>
      <c r="I285" s="1"/>
      <c r="J285" s="1"/>
      <c r="K285" s="1"/>
      <c r="L285" s="1"/>
      <c r="M285" s="1"/>
      <c r="N285" s="1"/>
      <c r="O285" s="1"/>
    </row>
    <row r="286" customFormat="false" ht="15" hidden="false" customHeight="false" outlineLevel="0" collapsed="false">
      <c r="A286" s="1"/>
      <c r="B286" s="1"/>
      <c r="C286" s="1"/>
      <c r="D286" s="1"/>
      <c r="E286" s="1"/>
      <c r="F286" s="1"/>
      <c r="G286" s="1"/>
      <c r="H286" s="1"/>
      <c r="I286" s="1"/>
      <c r="J286" s="1"/>
      <c r="K286" s="1"/>
      <c r="L286" s="1"/>
      <c r="M286" s="1"/>
      <c r="N286" s="1"/>
      <c r="O286" s="1"/>
    </row>
    <row r="287" customFormat="false" ht="15" hidden="false" customHeight="false" outlineLevel="0" collapsed="false">
      <c r="A287" s="1"/>
      <c r="B287" s="1"/>
      <c r="C287" s="1"/>
      <c r="D287" s="1"/>
      <c r="E287" s="1"/>
      <c r="F287" s="1"/>
      <c r="G287" s="1"/>
      <c r="H287" s="1"/>
      <c r="I287" s="1"/>
      <c r="J287" s="1"/>
      <c r="K287" s="1"/>
      <c r="L287" s="1"/>
      <c r="M287" s="1"/>
      <c r="N287" s="1"/>
      <c r="O287" s="1"/>
    </row>
    <row r="288" customFormat="false" ht="15" hidden="false" customHeight="false" outlineLevel="0" collapsed="false">
      <c r="A288" s="1"/>
      <c r="B288" s="1"/>
      <c r="C288" s="1"/>
      <c r="D288" s="1"/>
      <c r="E288" s="1"/>
      <c r="F288" s="1"/>
      <c r="G288" s="1"/>
      <c r="H288" s="1"/>
      <c r="I288" s="1"/>
      <c r="J288" s="1"/>
      <c r="K288" s="1"/>
      <c r="L288" s="1"/>
      <c r="M288" s="1"/>
      <c r="N288" s="1"/>
      <c r="O288" s="1"/>
    </row>
    <row r="289" customFormat="false" ht="15" hidden="false" customHeight="false" outlineLevel="0" collapsed="false">
      <c r="A289" s="1"/>
      <c r="B289" s="1" t="s">
        <v>430</v>
      </c>
      <c r="C289" s="1"/>
      <c r="D289" s="1"/>
      <c r="E289" s="1"/>
      <c r="F289" s="1"/>
      <c r="G289" s="1"/>
      <c r="H289" s="1"/>
      <c r="I289" s="1"/>
      <c r="J289" s="1"/>
      <c r="K289" s="1"/>
      <c r="L289" s="1"/>
      <c r="M289" s="1"/>
      <c r="N289" s="1"/>
      <c r="O289" s="1"/>
    </row>
    <row r="290" customFormat="false" ht="15" hidden="false" customHeight="false" outlineLevel="0" collapsed="false">
      <c r="A290" s="1"/>
      <c r="B290" s="1" t="s">
        <v>431</v>
      </c>
      <c r="C290" s="1"/>
      <c r="D290" s="1"/>
      <c r="E290" s="1"/>
      <c r="F290" s="1"/>
      <c r="G290" s="1"/>
      <c r="H290" s="1"/>
      <c r="I290" s="1"/>
      <c r="J290" s="1"/>
      <c r="K290" s="1"/>
      <c r="L290" s="1"/>
      <c r="M290" s="1"/>
      <c r="N290" s="1"/>
      <c r="O290" s="1"/>
    </row>
    <row r="291" customFormat="false" ht="15" hidden="false" customHeight="false" outlineLevel="0" collapsed="false">
      <c r="A291" s="1"/>
      <c r="B291" s="1"/>
      <c r="C291" s="1"/>
      <c r="D291" s="1"/>
      <c r="E291" s="1"/>
      <c r="F291" s="1"/>
      <c r="G291" s="1"/>
      <c r="H291" s="1"/>
      <c r="I291" s="1"/>
      <c r="J291" s="1"/>
      <c r="K291" s="1"/>
      <c r="L291" s="1"/>
      <c r="M291" s="1"/>
      <c r="N291" s="1"/>
      <c r="O291" s="1"/>
    </row>
    <row r="292" customFormat="false" ht="15" hidden="false" customHeight="false" outlineLevel="0" collapsed="false">
      <c r="A292" s="1"/>
      <c r="B292" s="1"/>
      <c r="C292" s="1"/>
      <c r="D292" s="1"/>
      <c r="E292" s="1"/>
      <c r="F292" s="1"/>
      <c r="G292" s="1"/>
      <c r="H292" s="1"/>
      <c r="I292" s="1"/>
      <c r="J292" s="1"/>
      <c r="K292" s="1"/>
      <c r="L292" s="1"/>
      <c r="M292" s="1"/>
      <c r="N292" s="1"/>
      <c r="O292" s="1"/>
    </row>
    <row r="293" customFormat="false" ht="15" hidden="false" customHeight="false" outlineLevel="0" collapsed="false">
      <c r="A293" s="1"/>
      <c r="B293" s="1"/>
      <c r="C293" s="1"/>
      <c r="D293" s="1"/>
      <c r="E293" s="1"/>
      <c r="F293" s="1"/>
      <c r="G293" s="1"/>
      <c r="H293" s="1"/>
      <c r="I293" s="1"/>
      <c r="J293" s="1"/>
      <c r="K293" s="1"/>
      <c r="L293" s="1"/>
      <c r="M293" s="1"/>
      <c r="N293" s="1"/>
      <c r="O293" s="1"/>
    </row>
    <row r="294" customFormat="false" ht="15" hidden="false" customHeight="false" outlineLevel="0" collapsed="false">
      <c r="A294" s="1"/>
      <c r="B294" s="1"/>
      <c r="C294" s="1"/>
      <c r="D294" s="1"/>
      <c r="E294" s="1"/>
      <c r="F294" s="1"/>
      <c r="G294" s="1"/>
      <c r="H294" s="1"/>
      <c r="I294" s="1"/>
      <c r="J294" s="1"/>
      <c r="K294" s="1"/>
      <c r="L294" s="1"/>
      <c r="M294" s="1"/>
      <c r="N294" s="1"/>
      <c r="O294" s="1"/>
    </row>
    <row r="295" customFormat="false" ht="15" hidden="false" customHeight="false" outlineLevel="0" collapsed="false">
      <c r="A295" s="1"/>
      <c r="B295" s="1"/>
      <c r="C295" s="1"/>
      <c r="D295" s="1"/>
      <c r="E295" s="1"/>
      <c r="F295" s="1"/>
      <c r="G295" s="1"/>
      <c r="H295" s="1"/>
      <c r="I295" s="1"/>
      <c r="J295" s="1"/>
      <c r="K295" s="1"/>
      <c r="L295" s="1"/>
      <c r="M295" s="1"/>
      <c r="N295" s="1"/>
    </row>
    <row r="296" customFormat="false" ht="15" hidden="false" customHeight="false" outlineLevel="0" collapsed="false">
      <c r="A296" s="1"/>
      <c r="B296" s="1"/>
      <c r="C296" s="1"/>
      <c r="D296" s="1"/>
      <c r="E296" s="1"/>
      <c r="F296" s="1"/>
      <c r="G296" s="1"/>
      <c r="H296" s="1"/>
      <c r="I296" s="1"/>
      <c r="J296" s="1"/>
      <c r="K296" s="1"/>
      <c r="L296" s="1"/>
      <c r="M296" s="1"/>
      <c r="N296" s="1"/>
    </row>
    <row r="297" customFormat="false" ht="15" hidden="false" customHeight="false" outlineLevel="0" collapsed="false">
      <c r="A297" s="1"/>
      <c r="B297" s="1"/>
      <c r="C297" s="1"/>
      <c r="D297" s="1"/>
      <c r="E297" s="1"/>
      <c r="F297" s="1"/>
      <c r="G297" s="1"/>
      <c r="H297" s="1"/>
      <c r="I297" s="1"/>
      <c r="J297" s="1"/>
      <c r="K297" s="1"/>
      <c r="L297" s="1"/>
      <c r="M297" s="1"/>
      <c r="N297" s="1"/>
    </row>
    <row r="298" customFormat="false" ht="15" hidden="false" customHeight="false" outlineLevel="0" collapsed="false">
      <c r="A298" s="1"/>
      <c r="B298" s="1"/>
      <c r="C298" s="1"/>
      <c r="D298" s="1"/>
      <c r="E298" s="1"/>
      <c r="F298" s="1"/>
      <c r="G298" s="1"/>
      <c r="H298" s="1"/>
      <c r="I298" s="1"/>
      <c r="J298" s="1"/>
      <c r="K298" s="1"/>
      <c r="L298" s="1"/>
      <c r="M298" s="1"/>
      <c r="N298" s="1"/>
    </row>
    <row r="299" customFormat="false" ht="15" hidden="false" customHeight="false" outlineLevel="0" collapsed="false">
      <c r="A299" s="1"/>
      <c r="B299" s="1"/>
      <c r="C299" s="1"/>
      <c r="D299" s="1"/>
      <c r="E299" s="1"/>
      <c r="F299" s="1"/>
      <c r="G299" s="1"/>
      <c r="H299" s="1"/>
      <c r="I299" s="1"/>
      <c r="J299" s="1"/>
      <c r="K299" s="1"/>
      <c r="L299" s="1"/>
      <c r="M299" s="1"/>
      <c r="N299" s="1"/>
    </row>
  </sheetData>
  <mergeCells count="3">
    <mergeCell ref="B15:H16"/>
    <mergeCell ref="B202:K203"/>
    <mergeCell ref="B221:K223"/>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9" scale="54"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3" manualBreakCount="3">
    <brk id="81" man="true" max="16383" min="0"/>
    <brk id="159" man="true" max="16383" min="0"/>
    <brk id="251" man="true" max="16383" min="0"/>
  </rowBreaks>
  <drawing r:id="rId1"/>
</worksheet>
</file>

<file path=xl/worksheets/sheet5.xml><?xml version="1.0" encoding="utf-8"?>
<worksheet xmlns="http://schemas.openxmlformats.org/spreadsheetml/2006/main" xmlns:r="http://schemas.openxmlformats.org/officeDocument/2006/relationships">
  <sheetPr filterMode="false">
    <pageSetUpPr fitToPage="false"/>
  </sheetPr>
  <dimension ref="B4:M1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J15" activeCellId="0" sqref="J15"/>
    </sheetView>
  </sheetViews>
  <sheetFormatPr defaultColWidth="10.578125" defaultRowHeight="15" zeroHeight="false" outlineLevelRow="0" outlineLevelCol="0"/>
  <sheetData>
    <row r="4" customFormat="false" ht="15" hidden="false" customHeight="false" outlineLevel="0" collapsed="false">
      <c r="I4" s="14" t="n">
        <v>103</v>
      </c>
      <c r="J4" s="15" t="s">
        <v>33</v>
      </c>
      <c r="K4" s="15"/>
      <c r="L4" s="15"/>
      <c r="M4" s="15"/>
    </row>
    <row r="5" customFormat="false" ht="15" hidden="false" customHeight="false" outlineLevel="0" collapsed="false">
      <c r="I5" s="14" t="n">
        <v>112</v>
      </c>
      <c r="J5" s="37" t="s">
        <v>105</v>
      </c>
      <c r="K5" s="14"/>
      <c r="L5" s="14"/>
      <c r="M5" s="127"/>
    </row>
    <row r="6" customFormat="false" ht="15" hidden="false" customHeight="false" outlineLevel="0" collapsed="false">
      <c r="I6" s="14" t="n">
        <v>113</v>
      </c>
      <c r="J6" s="37" t="s">
        <v>75</v>
      </c>
      <c r="K6" s="14"/>
      <c r="L6" s="14"/>
    </row>
    <row r="7" customFormat="false" ht="15" hidden="false" customHeight="false" outlineLevel="0" collapsed="false">
      <c r="I7" s="14" t="n">
        <v>120</v>
      </c>
      <c r="J7" s="37" t="s">
        <v>76</v>
      </c>
      <c r="K7" s="37"/>
      <c r="L7" s="37"/>
    </row>
    <row r="8" customFormat="false" ht="15" hidden="false" customHeight="false" outlineLevel="0" collapsed="false">
      <c r="I8" s="14" t="n">
        <v>121</v>
      </c>
      <c r="J8" s="37" t="s">
        <v>86</v>
      </c>
      <c r="K8" s="14"/>
      <c r="L8" s="14"/>
    </row>
    <row r="11" customFormat="false" ht="15" hidden="false" customHeight="false" outlineLevel="0" collapsed="false">
      <c r="I11" s="14" t="n">
        <v>470</v>
      </c>
      <c r="J11" s="37" t="s">
        <v>168</v>
      </c>
      <c r="K11" s="14"/>
    </row>
    <row r="12" customFormat="false" ht="15" hidden="false" customHeight="false" outlineLevel="0" collapsed="false">
      <c r="I12" s="14" t="n">
        <v>473</v>
      </c>
      <c r="J12" s="37" t="s">
        <v>80</v>
      </c>
      <c r="K12" s="37"/>
      <c r="L12" s="37"/>
    </row>
    <row r="15" customFormat="false" ht="15" hidden="false" customHeight="false" outlineLevel="0" collapsed="false">
      <c r="I15" s="14" t="n">
        <v>526</v>
      </c>
      <c r="J15" s="37" t="s">
        <v>77</v>
      </c>
      <c r="K15" s="37"/>
      <c r="L15" s="37"/>
    </row>
    <row r="16" customFormat="false" ht="15" hidden="false" customHeight="false" outlineLevel="0" collapsed="false">
      <c r="B16" s="14" t="n">
        <v>558</v>
      </c>
      <c r="C16" s="15" t="s">
        <v>42</v>
      </c>
      <c r="D16" s="15"/>
      <c r="E16" s="15"/>
      <c r="F16" s="15"/>
    </row>
  </sheetData>
  <mergeCells count="2">
    <mergeCell ref="J4:M4"/>
    <mergeCell ref="C16:F16"/>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U9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G11" activeCellId="0" sqref="G11"/>
    </sheetView>
  </sheetViews>
  <sheetFormatPr defaultColWidth="10.578125" defaultRowHeight="15" zeroHeight="false" outlineLevelRow="0" outlineLevelCol="0"/>
  <sheetData>
    <row r="1" customFormat="false" ht="15" hidden="false" customHeight="false" outlineLevel="0" collapsed="false">
      <c r="M1" s="0" t="s">
        <v>432</v>
      </c>
      <c r="N1" s="34"/>
      <c r="O1" s="34" t="s">
        <v>73</v>
      </c>
      <c r="P1" s="34" t="s">
        <v>14</v>
      </c>
      <c r="Q1" s="34"/>
      <c r="R1" s="34"/>
      <c r="S1" s="35" t="s">
        <v>15</v>
      </c>
      <c r="T1" s="35" t="s">
        <v>16</v>
      </c>
    </row>
    <row r="2" customFormat="false" ht="15" hidden="false" customHeight="false" outlineLevel="0" collapsed="false">
      <c r="A2" s="0" t="s">
        <v>433</v>
      </c>
      <c r="N2" s="1" t="s">
        <v>18</v>
      </c>
      <c r="O2" s="14" t="n">
        <v>121</v>
      </c>
      <c r="P2" s="37" t="s">
        <v>86</v>
      </c>
      <c r="Q2" s="14"/>
      <c r="R2" s="14"/>
      <c r="S2" s="30" t="n">
        <v>25000</v>
      </c>
      <c r="T2" s="30"/>
    </row>
    <row r="3" customFormat="false" ht="15" hidden="false" customHeight="false" outlineLevel="0" collapsed="false">
      <c r="A3" s="0" t="s">
        <v>434</v>
      </c>
      <c r="D3" s="0" t="s">
        <v>435</v>
      </c>
      <c r="N3" s="1" t="s">
        <v>24</v>
      </c>
      <c r="O3" s="7" t="n">
        <v>129</v>
      </c>
      <c r="P3" s="36" t="s">
        <v>74</v>
      </c>
      <c r="Q3" s="7"/>
      <c r="R3" s="7"/>
      <c r="S3" s="30"/>
      <c r="T3" s="30" t="n">
        <f aca="false">S2</f>
        <v>25000</v>
      </c>
    </row>
    <row r="4" customFormat="false" ht="15" hidden="false" customHeight="false" outlineLevel="0" collapsed="false">
      <c r="A4" s="0" t="s">
        <v>39</v>
      </c>
      <c r="B4" s="0" t="s">
        <v>436</v>
      </c>
    </row>
    <row r="5" customFormat="false" ht="15" hidden="false" customHeight="false" outlineLevel="0" collapsed="false">
      <c r="B5" s="0" t="s">
        <v>437</v>
      </c>
    </row>
    <row r="6" customFormat="false" ht="15" hidden="false" customHeight="false" outlineLevel="0" collapsed="false">
      <c r="A6" s="0" t="s">
        <v>438</v>
      </c>
      <c r="C6" s="1" t="s">
        <v>439</v>
      </c>
      <c r="D6" s="1"/>
      <c r="E6" s="1"/>
      <c r="F6" s="1"/>
      <c r="G6" s="1"/>
      <c r="H6" s="1"/>
      <c r="M6" s="0" t="s">
        <v>90</v>
      </c>
      <c r="N6" s="1"/>
      <c r="O6" s="1"/>
      <c r="P6" s="1"/>
    </row>
    <row r="7" customFormat="false" ht="15" hidden="false" customHeight="false" outlineLevel="0" collapsed="false">
      <c r="A7" s="0" t="s">
        <v>440</v>
      </c>
      <c r="M7" s="1" t="s">
        <v>94</v>
      </c>
      <c r="N7" s="1"/>
      <c r="O7" s="1"/>
      <c r="P7" s="1"/>
    </row>
    <row r="8" customFormat="false" ht="15" hidden="false" customHeight="false" outlineLevel="0" collapsed="false">
      <c r="A8" s="0" t="s">
        <v>441</v>
      </c>
      <c r="M8" s="1" t="s">
        <v>97</v>
      </c>
      <c r="N8" s="1"/>
      <c r="O8" s="1"/>
      <c r="P8" s="1"/>
    </row>
    <row r="9" customFormat="false" ht="15" hidden="false" customHeight="false" outlineLevel="0" collapsed="false">
      <c r="A9" s="14" t="n">
        <v>526</v>
      </c>
      <c r="B9" s="37" t="s">
        <v>77</v>
      </c>
      <c r="C9" s="37"/>
      <c r="D9" s="37"/>
      <c r="E9" s="30"/>
      <c r="F9" s="30"/>
    </row>
    <row r="10" customFormat="false" ht="15" hidden="false" customHeight="false" outlineLevel="0" collapsed="false">
      <c r="A10" s="14" t="n">
        <v>473</v>
      </c>
      <c r="B10" s="37" t="s">
        <v>80</v>
      </c>
      <c r="C10" s="37"/>
      <c r="D10" s="37"/>
      <c r="M10" s="34" t="s">
        <v>161</v>
      </c>
      <c r="N10" s="34" t="s">
        <v>73</v>
      </c>
      <c r="O10" s="34" t="s">
        <v>14</v>
      </c>
      <c r="P10" s="34"/>
      <c r="Q10" s="34"/>
      <c r="R10" s="35" t="s">
        <v>15</v>
      </c>
      <c r="S10" s="35" t="s">
        <v>16</v>
      </c>
    </row>
    <row r="11" customFormat="false" ht="15" hidden="false" customHeight="false" outlineLevel="0" collapsed="false">
      <c r="M11" s="1" t="s">
        <v>18</v>
      </c>
      <c r="N11" s="7" t="n">
        <v>545</v>
      </c>
      <c r="O11" s="36" t="s">
        <v>162</v>
      </c>
      <c r="P11" s="7"/>
      <c r="Q11" s="62" t="s">
        <v>35</v>
      </c>
      <c r="R11" s="30" t="e">
        <f aca="false">0.75*#REF!</f>
        <v>#REF!</v>
      </c>
      <c r="S11" s="30"/>
    </row>
    <row r="12" customFormat="false" ht="15" hidden="false" customHeight="false" outlineLevel="0" collapsed="false">
      <c r="A12" s="1" t="s">
        <v>153</v>
      </c>
      <c r="B12" s="1"/>
      <c r="C12" s="1"/>
      <c r="D12" s="0" t="s">
        <v>442</v>
      </c>
      <c r="M12" s="1" t="s">
        <v>24</v>
      </c>
      <c r="N12" s="45" t="n">
        <v>760</v>
      </c>
      <c r="O12" s="1" t="s">
        <v>163</v>
      </c>
      <c r="P12" s="7"/>
      <c r="Q12" s="7"/>
      <c r="R12" s="30"/>
      <c r="S12" s="47" t="e">
        <f aca="false">R11</f>
        <v>#REF!</v>
      </c>
    </row>
    <row r="14" customFormat="false" ht="15" hidden="false" customHeight="false" outlineLevel="0" collapsed="false">
      <c r="A14" s="0" t="s">
        <v>443</v>
      </c>
      <c r="C14" s="128" t="s">
        <v>197</v>
      </c>
      <c r="D14" s="128" t="s">
        <v>198</v>
      </c>
      <c r="E14" s="128"/>
      <c r="M14" s="6" t="s">
        <v>167</v>
      </c>
      <c r="N14" s="1"/>
      <c r="O14" s="1"/>
      <c r="P14" s="1"/>
      <c r="Q14" s="1"/>
      <c r="R14" s="1"/>
      <c r="S14" s="1"/>
    </row>
    <row r="15" customFormat="false" ht="15" hidden="false" customHeight="false" outlineLevel="0" collapsed="false">
      <c r="C15" s="128"/>
      <c r="D15" s="128" t="s">
        <v>200</v>
      </c>
      <c r="E15" s="128"/>
      <c r="M15" s="34" t="s">
        <v>161</v>
      </c>
      <c r="N15" s="34" t="s">
        <v>73</v>
      </c>
      <c r="O15" s="34" t="s">
        <v>14</v>
      </c>
      <c r="P15" s="34"/>
      <c r="Q15" s="34"/>
      <c r="R15" s="35" t="s">
        <v>15</v>
      </c>
      <c r="S15" s="35" t="s">
        <v>16</v>
      </c>
    </row>
    <row r="16" customFormat="false" ht="15" hidden="false" customHeight="false" outlineLevel="0" collapsed="false">
      <c r="C16" s="128"/>
      <c r="D16" s="128" t="s">
        <v>202</v>
      </c>
      <c r="E16" s="128"/>
      <c r="M16" s="1" t="s">
        <v>18</v>
      </c>
      <c r="N16" s="7" t="n">
        <v>572</v>
      </c>
      <c r="O16" s="1" t="s">
        <v>20</v>
      </c>
      <c r="P16" s="7"/>
      <c r="Q16" s="7"/>
      <c r="R16" s="63" t="n">
        <f aca="false">0.82*R3</f>
        <v>0</v>
      </c>
      <c r="S16" s="30"/>
    </row>
    <row r="17" customFormat="false" ht="15" hidden="false" customHeight="false" outlineLevel="0" collapsed="false">
      <c r="C17" s="128"/>
      <c r="D17" s="128" t="s">
        <v>203</v>
      </c>
      <c r="E17" s="128"/>
      <c r="M17" s="1" t="s">
        <v>24</v>
      </c>
      <c r="N17" s="14" t="n">
        <v>470</v>
      </c>
      <c r="O17" s="37" t="s">
        <v>168</v>
      </c>
      <c r="P17" s="14"/>
      <c r="Q17" s="62" t="s">
        <v>35</v>
      </c>
      <c r="R17" s="63" t="n">
        <f aca="false">0.18*R3</f>
        <v>0</v>
      </c>
      <c r="S17" s="47"/>
    </row>
    <row r="18" customFormat="false" ht="15" hidden="false" customHeight="false" outlineLevel="0" collapsed="false">
      <c r="M18" s="1" t="s">
        <v>24</v>
      </c>
      <c r="N18" s="7" t="n">
        <v>545</v>
      </c>
      <c r="O18" s="36" t="s">
        <v>162</v>
      </c>
      <c r="P18" s="1"/>
      <c r="Q18" s="1"/>
      <c r="R18" s="1"/>
      <c r="S18" s="30" t="n">
        <f aca="false">S4</f>
        <v>0</v>
      </c>
    </row>
    <row r="19" customFormat="false" ht="15" hidden="false" customHeight="false" outlineLevel="0" collapsed="false">
      <c r="C19" s="0" t="s">
        <v>444</v>
      </c>
      <c r="D19" s="128" t="s">
        <v>445</v>
      </c>
    </row>
    <row r="20" customFormat="false" ht="15" hidden="false" customHeight="false" outlineLevel="0" collapsed="false">
      <c r="D20" s="128" t="s">
        <v>446</v>
      </c>
    </row>
    <row r="21" customFormat="false" ht="15" hidden="false" customHeight="false" outlineLevel="0" collapsed="false">
      <c r="C21" s="0" t="s">
        <v>447</v>
      </c>
      <c r="D21" s="128" t="s">
        <v>448</v>
      </c>
      <c r="M21" s="34" t="s">
        <v>160</v>
      </c>
      <c r="N21" s="34" t="s">
        <v>73</v>
      </c>
      <c r="O21" s="34" t="s">
        <v>14</v>
      </c>
      <c r="P21" s="34"/>
      <c r="Q21" s="34"/>
      <c r="R21" s="35" t="s">
        <v>15</v>
      </c>
      <c r="S21" s="35" t="s">
        <v>16</v>
      </c>
      <c r="U21" s="0" t="s">
        <v>449</v>
      </c>
    </row>
    <row r="22" customFormat="false" ht="15" hidden="false" customHeight="false" outlineLevel="0" collapsed="false">
      <c r="C22" s="1" t="s">
        <v>206</v>
      </c>
      <c r="D22" s="1"/>
      <c r="E22" s="1"/>
      <c r="F22" s="1"/>
      <c r="G22" s="1"/>
      <c r="M22" s="1" t="s">
        <v>18</v>
      </c>
      <c r="N22" s="71" t="n">
        <v>557</v>
      </c>
      <c r="O22" s="72" t="s">
        <v>176</v>
      </c>
      <c r="P22" s="71"/>
      <c r="Q22" s="71" t="s">
        <v>177</v>
      </c>
      <c r="R22" s="30" t="n">
        <v>90</v>
      </c>
      <c r="S22" s="30"/>
      <c r="U22" s="0" t="s">
        <v>450</v>
      </c>
    </row>
    <row r="23" customFormat="false" ht="15" hidden="false" customHeight="false" outlineLevel="0" collapsed="false">
      <c r="C23" s="1" t="s">
        <v>209</v>
      </c>
      <c r="D23" s="1"/>
      <c r="E23" s="1"/>
      <c r="F23" s="1"/>
      <c r="G23" s="1"/>
      <c r="M23" s="1" t="s">
        <v>24</v>
      </c>
      <c r="N23" s="45" t="n">
        <v>526</v>
      </c>
      <c r="O23" s="1" t="s">
        <v>128</v>
      </c>
      <c r="P23" s="7"/>
      <c r="Q23" s="7"/>
      <c r="R23" s="30"/>
      <c r="S23" s="47" t="n">
        <v>90</v>
      </c>
      <c r="U23" s="0" t="s">
        <v>451</v>
      </c>
    </row>
    <row r="24" customFormat="false" ht="15" hidden="false" customHeight="false" outlineLevel="0" collapsed="false">
      <c r="C24" s="1" t="s">
        <v>452</v>
      </c>
      <c r="D24" s="1"/>
      <c r="E24" s="1"/>
      <c r="F24" s="1"/>
      <c r="G24" s="1"/>
    </row>
    <row r="25" customFormat="false" ht="15" hidden="false" customHeight="false" outlineLevel="0" collapsed="false">
      <c r="C25" s="1" t="s">
        <v>453</v>
      </c>
    </row>
    <row r="27" customFormat="false" ht="15" hidden="false" customHeight="true" outlineLevel="0" collapsed="false">
      <c r="A27" s="0" t="s">
        <v>454</v>
      </c>
      <c r="B27" s="85" t="s">
        <v>220</v>
      </c>
      <c r="C27" s="85"/>
      <c r="D27" s="85"/>
    </row>
    <row r="28" customFormat="false" ht="15" hidden="false" customHeight="false" outlineLevel="0" collapsed="false">
      <c r="B28" s="85"/>
      <c r="C28" s="85"/>
      <c r="D28" s="85"/>
    </row>
    <row r="29" customFormat="false" ht="15" hidden="false" customHeight="false" outlineLevel="0" collapsed="false">
      <c r="B29" s="85"/>
      <c r="C29" s="85"/>
      <c r="D29" s="85"/>
    </row>
    <row r="31" customFormat="false" ht="15" hidden="false" customHeight="false" outlineLevel="0" collapsed="false">
      <c r="A31" s="33" t="s">
        <v>259</v>
      </c>
      <c r="B31" s="33"/>
      <c r="C31" s="33"/>
      <c r="D31" s="33"/>
      <c r="E31" s="33"/>
      <c r="F31" s="33"/>
      <c r="G31" s="33"/>
      <c r="H31" s="33"/>
      <c r="I31" s="33"/>
      <c r="J31" s="33"/>
    </row>
    <row r="32" customFormat="false" ht="15" hidden="false" customHeight="false" outlineLevel="0" collapsed="false">
      <c r="A32" s="1"/>
      <c r="B32" s="1" t="s">
        <v>260</v>
      </c>
      <c r="C32" s="1" t="s">
        <v>261</v>
      </c>
      <c r="D32" s="1"/>
      <c r="E32" s="1"/>
      <c r="F32" s="1" t="s">
        <v>197</v>
      </c>
      <c r="G32" s="1" t="s">
        <v>262</v>
      </c>
      <c r="H32" s="1"/>
      <c r="I32" s="1"/>
      <c r="J32" s="1"/>
    </row>
    <row r="33" customFormat="false" ht="15" hidden="false" customHeight="false" outlineLevel="0" collapsed="false">
      <c r="A33" s="1"/>
      <c r="B33" s="1"/>
      <c r="C33" s="1" t="s">
        <v>263</v>
      </c>
      <c r="D33" s="1"/>
      <c r="E33" s="1"/>
      <c r="F33" s="1"/>
      <c r="G33" s="1" t="s">
        <v>264</v>
      </c>
      <c r="H33" s="1"/>
      <c r="I33" s="1"/>
      <c r="J33" s="1"/>
    </row>
    <row r="34" customFormat="false" ht="15" hidden="false" customHeight="false" outlineLevel="0" collapsed="false">
      <c r="A34" s="1"/>
      <c r="B34" s="1"/>
      <c r="C34" s="1" t="s">
        <v>265</v>
      </c>
      <c r="D34" s="1"/>
      <c r="E34" s="1"/>
      <c r="F34" s="1"/>
      <c r="G34" s="0" t="s">
        <v>266</v>
      </c>
      <c r="H34" s="1"/>
      <c r="I34" s="1"/>
      <c r="J34" s="1"/>
    </row>
    <row r="35" customFormat="false" ht="15" hidden="false" customHeight="false" outlineLevel="0" collapsed="false">
      <c r="A35" s="1"/>
      <c r="B35" s="1"/>
      <c r="C35" s="1"/>
      <c r="D35" s="1"/>
      <c r="E35" s="1"/>
      <c r="F35" s="1"/>
      <c r="G35" s="1" t="s">
        <v>267</v>
      </c>
      <c r="H35" s="1"/>
      <c r="I35" s="1"/>
      <c r="J35" s="1"/>
    </row>
    <row r="36" customFormat="false" ht="15" hidden="false" customHeight="false" outlineLevel="0" collapsed="false">
      <c r="A36" s="1"/>
      <c r="B36" s="1" t="s">
        <v>268</v>
      </c>
      <c r="C36" s="1" t="s">
        <v>269</v>
      </c>
      <c r="D36" s="1"/>
      <c r="E36" s="1"/>
      <c r="F36" s="1"/>
      <c r="G36" s="1"/>
      <c r="H36" s="1"/>
      <c r="I36" s="1"/>
      <c r="J36" s="1"/>
    </row>
    <row r="37" customFormat="false" ht="15" hidden="false" customHeight="false" outlineLevel="0" collapsed="false">
      <c r="A37" s="1"/>
      <c r="B37" s="1"/>
      <c r="C37" s="1" t="s">
        <v>270</v>
      </c>
      <c r="D37" s="1"/>
      <c r="E37" s="1"/>
      <c r="F37" s="1"/>
      <c r="G37" s="1"/>
      <c r="H37" s="1"/>
      <c r="I37" s="1"/>
      <c r="J37" s="1"/>
    </row>
    <row r="39" customFormat="false" ht="15" hidden="false" customHeight="false" outlineLevel="0" collapsed="false">
      <c r="A39" s="33" t="s">
        <v>277</v>
      </c>
      <c r="B39" s="33"/>
      <c r="C39" s="33"/>
      <c r="D39" s="1" t="s">
        <v>278</v>
      </c>
      <c r="E39" s="1"/>
      <c r="F39" s="1"/>
      <c r="G39" s="1"/>
      <c r="H39" s="1"/>
      <c r="I39" s="1"/>
    </row>
    <row r="45" customFormat="false" ht="15" hidden="false" customHeight="false" outlineLevel="0" collapsed="false">
      <c r="A45" s="0" t="s">
        <v>455</v>
      </c>
    </row>
    <row r="46" customFormat="false" ht="13.8" hidden="false" customHeight="false" outlineLevel="0" collapsed="false">
      <c r="A46" s="3" t="s">
        <v>1</v>
      </c>
      <c r="B46" s="3"/>
      <c r="C46" s="3"/>
      <c r="D46" s="3"/>
      <c r="E46" s="3"/>
      <c r="F46" s="3"/>
      <c r="G46" s="1"/>
      <c r="H46" s="7" t="s">
        <v>284</v>
      </c>
      <c r="I46" s="1" t="s">
        <v>285</v>
      </c>
      <c r="J46" s="1"/>
      <c r="K46" s="1"/>
      <c r="L46" s="1"/>
      <c r="M46" s="1"/>
    </row>
    <row r="47" customFormat="false" ht="13.8" hidden="false" customHeight="false" outlineLevel="0" collapsed="false">
      <c r="A47" s="3" t="s">
        <v>286</v>
      </c>
      <c r="B47" s="3"/>
      <c r="C47" s="3"/>
      <c r="D47" s="3"/>
      <c r="E47" s="3"/>
      <c r="F47" s="3"/>
      <c r="G47" s="1"/>
      <c r="H47" s="7" t="s">
        <v>287</v>
      </c>
      <c r="I47" s="1" t="s">
        <v>288</v>
      </c>
      <c r="J47" s="1"/>
      <c r="K47" s="1"/>
      <c r="L47" s="1"/>
      <c r="M47" s="1"/>
    </row>
    <row r="48" customFormat="false" ht="13.8" hidden="false" customHeight="false" outlineLevel="0" collapsed="false">
      <c r="A48" s="3" t="s">
        <v>289</v>
      </c>
      <c r="B48" s="3"/>
      <c r="C48" s="3"/>
      <c r="D48" s="3"/>
      <c r="E48" s="3"/>
      <c r="F48" s="3"/>
      <c r="G48" s="1"/>
      <c r="H48" s="7" t="s">
        <v>290</v>
      </c>
      <c r="I48" s="1" t="s">
        <v>291</v>
      </c>
      <c r="J48" s="1"/>
      <c r="K48" s="1"/>
      <c r="L48" s="1"/>
      <c r="M48" s="1"/>
    </row>
    <row r="49" customFormat="false" ht="13.8" hidden="false" customHeight="false" outlineLevel="0" collapsed="false">
      <c r="A49" s="3" t="s">
        <v>292</v>
      </c>
      <c r="B49" s="3"/>
      <c r="C49" s="3"/>
      <c r="D49" s="3"/>
      <c r="E49" s="3"/>
      <c r="F49" s="3"/>
      <c r="G49" s="1"/>
      <c r="H49" s="1"/>
      <c r="I49" s="1"/>
      <c r="J49" s="1"/>
      <c r="K49" s="1"/>
      <c r="L49" s="1"/>
      <c r="M49" s="1"/>
    </row>
    <row r="50" customFormat="false" ht="13.8" hidden="false" customHeight="false" outlineLevel="0" collapsed="false">
      <c r="A50" s="3" t="s">
        <v>293</v>
      </c>
      <c r="B50" s="3"/>
      <c r="C50" s="3"/>
      <c r="D50" s="3"/>
      <c r="E50" s="3"/>
      <c r="F50" s="3"/>
      <c r="G50" s="1"/>
      <c r="H50" s="1" t="s">
        <v>294</v>
      </c>
      <c r="I50" s="1"/>
      <c r="J50" s="1"/>
      <c r="K50" s="1"/>
      <c r="L50" s="1"/>
      <c r="M50" s="1"/>
    </row>
    <row r="51" customFormat="false" ht="13.8" hidden="false" customHeight="false" outlineLevel="0" collapsed="false">
      <c r="A51" s="3" t="s">
        <v>295</v>
      </c>
      <c r="B51" s="3"/>
      <c r="C51" s="3"/>
      <c r="D51" s="3"/>
      <c r="E51" s="3"/>
      <c r="F51" s="3"/>
      <c r="G51" s="1"/>
      <c r="H51" s="1" t="s">
        <v>296</v>
      </c>
      <c r="I51" s="1"/>
      <c r="J51" s="1"/>
      <c r="K51" s="1"/>
      <c r="L51" s="1"/>
      <c r="M51" s="1"/>
    </row>
    <row r="55" customFormat="false" ht="15" hidden="false" customHeight="false" outlineLevel="0" collapsed="false">
      <c r="A55" s="0" t="s">
        <v>456</v>
      </c>
    </row>
    <row r="56" customFormat="false" ht="13.8" hidden="false" customHeight="false" outlineLevel="0" collapsed="false">
      <c r="A56" s="1" t="s">
        <v>457</v>
      </c>
      <c r="B56" s="1"/>
      <c r="C56" s="1"/>
    </row>
    <row r="57" customFormat="false" ht="13.8" hidden="false" customHeight="false" outlineLevel="0" collapsed="false">
      <c r="A57" s="7" t="n">
        <v>239</v>
      </c>
      <c r="B57" s="1" t="s">
        <v>322</v>
      </c>
    </row>
    <row r="59" customFormat="false" ht="13.8" hidden="false" customHeight="false" outlineLevel="0" collapsed="false">
      <c r="A59" s="1" t="s">
        <v>323</v>
      </c>
      <c r="B59" s="1"/>
      <c r="C59" s="1"/>
      <c r="D59" s="1"/>
      <c r="E59" s="1"/>
      <c r="F59" s="1"/>
      <c r="G59" s="1"/>
    </row>
    <row r="60" customFormat="false" ht="13.8" hidden="false" customHeight="false" outlineLevel="0" collapsed="false">
      <c r="A60" s="4"/>
      <c r="B60" s="4" t="s">
        <v>13</v>
      </c>
      <c r="C60" s="4" t="s">
        <v>14</v>
      </c>
      <c r="D60" s="4"/>
      <c r="E60" s="4"/>
      <c r="F60" s="4" t="s">
        <v>15</v>
      </c>
      <c r="G60" s="4" t="s">
        <v>16</v>
      </c>
    </row>
    <row r="61" customFormat="false" ht="13.8" hidden="false" customHeight="false" outlineLevel="0" collapsed="false">
      <c r="A61" s="1" t="s">
        <v>271</v>
      </c>
      <c r="B61" s="7" t="n">
        <v>211</v>
      </c>
      <c r="C61" s="1" t="s">
        <v>22</v>
      </c>
      <c r="D61" s="1"/>
      <c r="E61" s="1"/>
      <c r="F61" s="1" t="n">
        <v>500000</v>
      </c>
      <c r="G61" s="1"/>
    </row>
    <row r="62" customFormat="false" ht="13.8" hidden="false" customHeight="false" outlineLevel="0" collapsed="false">
      <c r="A62" s="1" t="s">
        <v>276</v>
      </c>
      <c r="B62" s="7" t="n">
        <v>239</v>
      </c>
      <c r="C62" s="1" t="s">
        <v>322</v>
      </c>
      <c r="D62" s="1"/>
      <c r="E62" s="1"/>
      <c r="F62" s="1"/>
      <c r="G62" s="1" t="n">
        <f aca="false">G63</f>
        <v>125000</v>
      </c>
      <c r="H62" s="0" t="s">
        <v>458</v>
      </c>
    </row>
    <row r="63" customFormat="false" ht="13.8" hidden="false" customHeight="false" outlineLevel="0" collapsed="false">
      <c r="A63" s="1" t="s">
        <v>276</v>
      </c>
      <c r="B63" s="103" t="n">
        <v>523</v>
      </c>
      <c r="C63" s="102" t="s">
        <v>324</v>
      </c>
      <c r="D63" s="102"/>
      <c r="E63" s="102"/>
      <c r="F63" s="102"/>
      <c r="G63" s="102" t="n">
        <f aca="false">0.25*F61</f>
        <v>125000</v>
      </c>
      <c r="H63" s="48"/>
    </row>
    <row r="64" customFormat="false" ht="13.8" hidden="false" customHeight="false" outlineLevel="0" collapsed="false">
      <c r="A64" s="1" t="s">
        <v>276</v>
      </c>
      <c r="B64" s="7" t="n">
        <v>572</v>
      </c>
      <c r="C64" s="1" t="s">
        <v>20</v>
      </c>
      <c r="D64" s="1"/>
      <c r="E64" s="1"/>
      <c r="F64" s="1"/>
      <c r="G64" s="1" t="n">
        <f aca="false">0.5*F61</f>
        <v>250000</v>
      </c>
      <c r="H64" s="0" t="s">
        <v>459</v>
      </c>
    </row>
    <row r="67" customFormat="false" ht="15" hidden="false" customHeight="false" outlineLevel="0" collapsed="false">
      <c r="A67" s="0" t="s">
        <v>460</v>
      </c>
    </row>
    <row r="68" customFormat="false" ht="13.8" hidden="false" customHeight="false" outlineLevel="0" collapsed="false">
      <c r="A68" s="0" t="s">
        <v>461</v>
      </c>
      <c r="G68" s="0" t="s">
        <v>462</v>
      </c>
      <c r="I68" s="1" t="s">
        <v>304</v>
      </c>
      <c r="J68" s="1"/>
      <c r="K68" s="1"/>
      <c r="L68" s="1"/>
      <c r="M68" s="1"/>
      <c r="N68" s="1"/>
      <c r="O68" s="1"/>
      <c r="P68" s="1"/>
    </row>
    <row r="69" customFormat="false" ht="13.8" hidden="false" customHeight="false" outlineLevel="0" collapsed="false">
      <c r="A69" s="0" t="s">
        <v>463</v>
      </c>
      <c r="I69" s="4"/>
      <c r="J69" s="4" t="s">
        <v>13</v>
      </c>
      <c r="K69" s="4" t="s">
        <v>14</v>
      </c>
      <c r="L69" s="4"/>
      <c r="M69" s="4"/>
      <c r="N69" s="4" t="s">
        <v>15</v>
      </c>
      <c r="O69" s="4" t="s">
        <v>16</v>
      </c>
      <c r="P69" s="1"/>
    </row>
    <row r="70" customFormat="false" ht="13.8" hidden="false" customHeight="false" outlineLevel="0" collapsed="false">
      <c r="I70" s="1" t="s">
        <v>271</v>
      </c>
      <c r="J70" s="7" t="n">
        <v>572</v>
      </c>
      <c r="K70" s="1" t="s">
        <v>20</v>
      </c>
      <c r="L70" s="1"/>
      <c r="M70" s="1"/>
      <c r="N70" s="1" t="n">
        <v>50000</v>
      </c>
      <c r="O70" s="1"/>
      <c r="P70" s="1"/>
    </row>
    <row r="71" customFormat="false" ht="13.8" hidden="false" customHeight="false" outlineLevel="0" collapsed="false">
      <c r="I71" s="1" t="s">
        <v>276</v>
      </c>
      <c r="J71" s="7" t="n">
        <v>170</v>
      </c>
      <c r="K71" s="1" t="s">
        <v>305</v>
      </c>
      <c r="L71" s="1"/>
      <c r="M71" s="1"/>
      <c r="N71" s="1"/>
      <c r="O71" s="1" t="n">
        <v>50000</v>
      </c>
      <c r="P71" s="1" t="s">
        <v>306</v>
      </c>
    </row>
    <row r="72" customFormat="false" ht="15" hidden="false" customHeight="false" outlineLevel="0" collapsed="false">
      <c r="A72" s="0" t="s">
        <v>464</v>
      </c>
    </row>
    <row r="73" customFormat="false" ht="13.8" hidden="false" customHeight="false" outlineLevel="0" collapsed="false">
      <c r="I73" s="1" t="s">
        <v>325</v>
      </c>
      <c r="J73" s="7"/>
      <c r="K73" s="1"/>
      <c r="L73" s="1"/>
      <c r="M73" s="1"/>
      <c r="N73" s="1"/>
      <c r="O73" s="1"/>
      <c r="P73" s="1"/>
    </row>
    <row r="74" customFormat="false" ht="13.8" hidden="false" customHeight="false" outlineLevel="0" collapsed="false">
      <c r="A74" s="0" t="s">
        <v>465</v>
      </c>
      <c r="I74" s="4"/>
      <c r="J74" s="4" t="s">
        <v>13</v>
      </c>
      <c r="K74" s="4" t="s">
        <v>14</v>
      </c>
      <c r="L74" s="4"/>
      <c r="M74" s="4"/>
      <c r="N74" s="4" t="s">
        <v>15</v>
      </c>
      <c r="O74" s="4" t="s">
        <v>16</v>
      </c>
      <c r="P74" s="1"/>
    </row>
    <row r="75" customFormat="false" ht="13.8" hidden="false" customHeight="false" outlineLevel="0" collapsed="false">
      <c r="B75" s="0" t="s">
        <v>466</v>
      </c>
      <c r="I75" s="1" t="s">
        <v>271</v>
      </c>
      <c r="J75" s="7" t="n">
        <v>470</v>
      </c>
      <c r="K75" s="1" t="s">
        <v>326</v>
      </c>
      <c r="L75" s="1"/>
      <c r="M75" s="1"/>
      <c r="N75" s="1" t="n">
        <v>100000</v>
      </c>
      <c r="O75" s="1"/>
      <c r="P75" s="1" t="s">
        <v>327</v>
      </c>
    </row>
    <row r="76" customFormat="false" ht="13.8" hidden="false" customHeight="false" outlineLevel="0" collapsed="false">
      <c r="B76" s="0" t="s">
        <v>467</v>
      </c>
      <c r="I76" s="1" t="s">
        <v>276</v>
      </c>
      <c r="J76" s="7" t="n">
        <v>130</v>
      </c>
      <c r="K76" s="1" t="s">
        <v>328</v>
      </c>
      <c r="L76" s="1"/>
      <c r="M76" s="1"/>
      <c r="N76" s="1"/>
      <c r="O76" s="1" t="n">
        <v>100000</v>
      </c>
      <c r="P76" s="1" t="s">
        <v>329</v>
      </c>
    </row>
    <row r="77" customFormat="false" ht="15" hidden="false" customHeight="false" outlineLevel="0" collapsed="false">
      <c r="B77" s="0" t="s">
        <v>468</v>
      </c>
    </row>
    <row r="78" customFormat="false" ht="13.8" hidden="false" customHeight="false" outlineLevel="0" collapsed="false">
      <c r="A78" s="1" t="s">
        <v>334</v>
      </c>
      <c r="B78" s="1"/>
      <c r="C78" s="1"/>
      <c r="D78" s="1"/>
      <c r="E78" s="1"/>
      <c r="F78" s="1"/>
      <c r="G78" s="1"/>
      <c r="H78" s="1"/>
    </row>
    <row r="79" customFormat="false" ht="13.8" hidden="false" customHeight="false" outlineLevel="0" collapsed="false">
      <c r="A79" s="4"/>
      <c r="B79" s="4" t="s">
        <v>13</v>
      </c>
      <c r="C79" s="4" t="s">
        <v>14</v>
      </c>
      <c r="D79" s="4"/>
      <c r="E79" s="4"/>
      <c r="F79" s="4" t="s">
        <v>15</v>
      </c>
      <c r="G79" s="4" t="s">
        <v>16</v>
      </c>
      <c r="H79" s="1"/>
    </row>
    <row r="80" customFormat="false" ht="13.8" hidden="false" customHeight="false" outlineLevel="0" collapsed="false">
      <c r="A80" s="1" t="s">
        <v>271</v>
      </c>
      <c r="B80" s="7" t="n">
        <v>130</v>
      </c>
      <c r="C80" s="1" t="s">
        <v>328</v>
      </c>
      <c r="D80" s="1"/>
      <c r="E80" s="1"/>
      <c r="F80" s="93" t="n">
        <f aca="false">0.2*F75</f>
        <v>0</v>
      </c>
      <c r="G80" s="93"/>
      <c r="H80" s="1" t="s">
        <v>335</v>
      </c>
    </row>
    <row r="81" customFormat="false" ht="13.8" hidden="false" customHeight="false" outlineLevel="0" collapsed="false">
      <c r="A81" s="1" t="s">
        <v>276</v>
      </c>
      <c r="B81" s="7" t="n">
        <v>740</v>
      </c>
      <c r="C81" s="1" t="s">
        <v>337</v>
      </c>
      <c r="D81" s="1"/>
      <c r="E81" s="1"/>
      <c r="F81" s="93"/>
      <c r="G81" s="93" t="n">
        <f aca="false">F80</f>
        <v>0</v>
      </c>
      <c r="H81" s="1"/>
    </row>
    <row r="89" customFormat="false" ht="15" hidden="false" customHeight="false" outlineLevel="0" collapsed="false">
      <c r="A89" s="0" t="s">
        <v>469</v>
      </c>
    </row>
    <row r="90" customFormat="false" ht="15" hidden="false" customHeight="false" outlineLevel="0" collapsed="false">
      <c r="A90" s="0" t="s">
        <v>470</v>
      </c>
    </row>
    <row r="91" customFormat="false" ht="15" hidden="false" customHeight="false" outlineLevel="0" collapsed="false">
      <c r="A91" s="0" t="s">
        <v>471</v>
      </c>
    </row>
  </sheetData>
  <mergeCells count="1">
    <mergeCell ref="B27:D29"/>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722</TotalTime>
  <Application>LibreOffice/6.3.1.2$Windows_X86_64 LibreOffice_project/b79626edf0065ac373bd1df5c28bd630b4424273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2020-10-02T06:25:17Z</dcterms:created>
  <dc:creator>Jorge</dc:creator>
  <dc:description/>
  <dc:language>es-ES</dc:language>
  <cp:lastModifiedBy/>
  <dcterms:modified xsi:type="dcterms:W3CDTF">2021-01-28T22:44:55Z</dcterms:modified>
  <cp:revision>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